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xr:revisionPtr revIDLastSave="0" documentId="13_ncr:1_{EBB46E36-8D92-4020-97B2-3B7C40E76493}" xr6:coauthVersionLast="47" xr6:coauthVersionMax="47" xr10:uidLastSave="{00000000-0000-0000-0000-000000000000}"/>
  <bookViews>
    <workbookView xWindow="-120" yWindow="-120" windowWidth="29040" windowHeight="15720" tabRatio="945" xr2:uid="{00000000-000D-0000-FFFF-FFFF00000000}"/>
  </bookViews>
  <sheets>
    <sheet name="Catalogo de áreas" sheetId="3" r:id="rId1"/>
    <sheet name="INV RCSMDIF-011" sheetId="19" r:id="rId2"/>
    <sheet name="INV AYSMDIF-012" sheetId="20" r:id="rId3"/>
    <sheet name="INV RPSMDIF-010" sheetId="18" r:id="rId4"/>
    <sheet name="INV AMSMDIF" sheetId="7" r:id="rId5"/>
    <sheet name="INV  CMSMDIF" sheetId="11" r:id="rId6"/>
    <sheet name="INV TFSMDIF" sheetId="1" r:id="rId7"/>
    <sheet name="INV TLSMDIF " sheetId="4" r:id="rId8"/>
    <sheet name="INV ASSMDIF-006" sheetId="12" r:id="rId9"/>
    <sheet name="INENTARIO PMSMDIF " sheetId="14" r:id="rId10"/>
    <sheet name="INVENTARIO TSSMDIF" sheetId="10" r:id="rId11"/>
    <sheet name="INENTARIO PSSMDIF" sheetId="16" r:id="rId12"/>
    <sheet name="INENTARIO PASMDIF" sheetId="17" r:id="rId13"/>
    <sheet name="Catalogo de Bienes" sheetId="2" r:id="rId14"/>
    <sheet name="Hoja1" sheetId="24" r:id="rId15"/>
    <sheet name="INENTARIO AJSMDIF (3)" sheetId="15" state="hidden" r:id="rId16"/>
  </sheets>
  <definedNames>
    <definedName name="_xlnm._FilterDatabase" localSheetId="12" hidden="1">'INENTARIO PASMDIF'!$A$7:$L$26</definedName>
    <definedName name="_xlnm._FilterDatabase" localSheetId="9" hidden="1">'INENTARIO PMSMDIF '!$A$7:$L$7</definedName>
    <definedName name="_xlnm._FilterDatabase" localSheetId="5" hidden="1">'INV  CMSMDIF'!$A$7:$L$19</definedName>
    <definedName name="_xlnm._FilterDatabase" localSheetId="4" hidden="1">'INV AMSMDIF'!$A$7:$L$7</definedName>
    <definedName name="_xlnm._FilterDatabase" localSheetId="8" hidden="1">'INV ASSMDIF-006'!$A$7:$L$22</definedName>
    <definedName name="_xlnm._FilterDatabase" localSheetId="6" hidden="1">'INV TFSMDIF'!$A$7:$L$58</definedName>
    <definedName name="_xlnm._FilterDatabase" localSheetId="7" hidden="1">'INV TLSMDIF '!$A$7:$L$23</definedName>
    <definedName name="_xlnm._FilterDatabase" localSheetId="10" hidden="1">'INVENTARIO TSSMDIF'!$A$7:$L$16</definedName>
    <definedName name="_xlnm.Print_Area" localSheetId="0">'Catalogo de áreas'!$A$1:$L$340</definedName>
    <definedName name="_xlnm.Print_Area" localSheetId="11">'INENTARIO PSSMDIF'!$A$1:$L$47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84" i="3" l="1"/>
  <c r="K180" i="3"/>
  <c r="K179" i="3"/>
  <c r="K178" i="3"/>
  <c r="K177" i="3"/>
  <c r="K176" i="3"/>
  <c r="K175" i="3"/>
  <c r="K174" i="3"/>
  <c r="K173" i="3"/>
  <c r="K172" i="3"/>
  <c r="K171" i="3"/>
  <c r="K170" i="3"/>
  <c r="K169" i="3"/>
  <c r="K168" i="3"/>
  <c r="K167" i="3"/>
  <c r="K166" i="3"/>
  <c r="K165" i="3"/>
  <c r="K164" i="3"/>
  <c r="K163" i="3"/>
  <c r="K162" i="3"/>
  <c r="K161" i="3"/>
  <c r="K160" i="3"/>
  <c r="K159" i="3"/>
  <c r="K158" i="3"/>
  <c r="K157" i="3"/>
  <c r="K156" i="3"/>
  <c r="K155" i="3"/>
  <c r="K154" i="3"/>
  <c r="K153" i="3"/>
  <c r="K152" i="3"/>
  <c r="K144" i="3"/>
  <c r="K50" i="3"/>
  <c r="K28" i="3"/>
  <c r="G6" i="2"/>
  <c r="K9" i="20" l="1"/>
  <c r="K22" i="1"/>
  <c r="K54" i="1"/>
  <c r="K43" i="1"/>
  <c r="K42" i="1"/>
  <c r="K37" i="1"/>
  <c r="K36" i="1"/>
  <c r="K35" i="1"/>
  <c r="K58" i="1"/>
  <c r="K57" i="1"/>
  <c r="K56" i="1"/>
  <c r="K55" i="1"/>
  <c r="K53" i="1"/>
  <c r="K52" i="1"/>
  <c r="K51" i="1"/>
  <c r="K50" i="1"/>
  <c r="K49" i="1"/>
  <c r="K48" i="1"/>
  <c r="K47" i="1"/>
  <c r="K46" i="1"/>
  <c r="K45" i="1"/>
  <c r="K44" i="1"/>
  <c r="K41" i="1"/>
  <c r="K40" i="1"/>
  <c r="K39" i="1"/>
  <c r="K38" i="1"/>
  <c r="K34" i="1"/>
  <c r="K33" i="1"/>
  <c r="K32" i="1"/>
  <c r="K31" i="1"/>
  <c r="K30" i="1"/>
  <c r="K8" i="19" l="1"/>
  <c r="K16" i="17" l="1"/>
</calcChain>
</file>

<file path=xl/sharedStrings.xml><?xml version="1.0" encoding="utf-8"?>
<sst xmlns="http://schemas.openxmlformats.org/spreadsheetml/2006/main" count="4146" uniqueCount="720">
  <si>
    <t>Cantidad</t>
  </si>
  <si>
    <t>Modelo</t>
  </si>
  <si>
    <t>Concepto</t>
  </si>
  <si>
    <t>Responsable</t>
  </si>
  <si>
    <t xml:space="preserve">Fecha de Adquisión </t>
  </si>
  <si>
    <t xml:space="preserve">Valor en libros </t>
  </si>
  <si>
    <t>Observaciones</t>
  </si>
  <si>
    <t>Código</t>
  </si>
  <si>
    <t>Ubicación (área)</t>
  </si>
  <si>
    <t>SISTEMA MUNICIPAL PARA EL DESARROLLO INTEGRAL DE LA FAMILIA , SAN SALVADOR, HIDALGO</t>
  </si>
  <si>
    <t xml:space="preserve">Marca </t>
  </si>
  <si>
    <t>Descripción</t>
  </si>
  <si>
    <t>Foto del bien</t>
  </si>
  <si>
    <t>Catalogo de Bienes (Muebles y Equipo) Del SMDIF</t>
  </si>
  <si>
    <t>Silla de Escritorio</t>
  </si>
  <si>
    <t>Escritorio</t>
  </si>
  <si>
    <t>TFSMDIF-001</t>
  </si>
  <si>
    <t>Trabajo Social</t>
  </si>
  <si>
    <t>TSSMDIF-002</t>
  </si>
  <si>
    <t>TLSMDIF-003</t>
  </si>
  <si>
    <t>AMSMDIF-004</t>
  </si>
  <si>
    <t>Electroestimulador combocare con ultrasonido de 1 y 3 MHZ</t>
  </si>
  <si>
    <t>ECU-001</t>
  </si>
  <si>
    <t>Cargador medical</t>
  </si>
  <si>
    <t>MPU50_1060</t>
  </si>
  <si>
    <t>ROSCOE</t>
  </si>
  <si>
    <t>Ultrasonido Chattnoog a 1 y 3 MHZ</t>
  </si>
  <si>
    <t>CME-001</t>
  </si>
  <si>
    <t>UCH-001</t>
  </si>
  <si>
    <t>Tens+Tens</t>
  </si>
  <si>
    <t>TMT-001</t>
  </si>
  <si>
    <t>Color azul</t>
  </si>
  <si>
    <t>Se encuentra en bodega, sin funcionamiento</t>
  </si>
  <si>
    <t>Electroestimulador BTL</t>
  </si>
  <si>
    <t>BTL-4620PULSOPROFESSIONAL</t>
  </si>
  <si>
    <t>Color  blanco, en buenas condiciones, cuenta con un cargador de luz individual</t>
  </si>
  <si>
    <t>Color negro, en buenas condiciones</t>
  </si>
  <si>
    <t xml:space="preserve">Color azul con blanco, en buenas condiciones </t>
  </si>
  <si>
    <t>EBT-001</t>
  </si>
  <si>
    <t>Suministro caminadora</t>
  </si>
  <si>
    <t>SCA-001</t>
  </si>
  <si>
    <t>ESC-001</t>
  </si>
  <si>
    <t>SEC-001</t>
  </si>
  <si>
    <t>Parafnero Therabath</t>
  </si>
  <si>
    <t xml:space="preserve">Color biage, en buenas condiciones con capacidad de 6 libras. </t>
  </si>
  <si>
    <t>PTH-001</t>
  </si>
  <si>
    <t xml:space="preserve">Compresero Chattnoog </t>
  </si>
  <si>
    <t xml:space="preserve">Color gris, en buenas condiciones </t>
  </si>
  <si>
    <t>Color gris,en buenas condiciones</t>
  </si>
  <si>
    <t>CCH-001</t>
  </si>
  <si>
    <t>Electroestimuladr portatil twim stim</t>
  </si>
  <si>
    <t xml:space="preserve">Color gris, en condiciones regulares debido a </t>
  </si>
  <si>
    <t xml:space="preserve">Computadora </t>
  </si>
  <si>
    <t>CPT-001</t>
  </si>
  <si>
    <t>Color negro, en condiciones regulares</t>
  </si>
  <si>
    <t>Cama de tratamiento portatil</t>
  </si>
  <si>
    <t>Color azul, en buenas condiciones</t>
  </si>
  <si>
    <t>Cama de tratamiento de madera</t>
  </si>
  <si>
    <t>Color azul, en condiciones regulares</t>
  </si>
  <si>
    <t>Mesa para masaje de madera</t>
  </si>
  <si>
    <t>Color beige con tapiz negro</t>
  </si>
  <si>
    <t>Color café, en condiciones regulares con golpes en la parte superior derecha, con cajones rotos</t>
  </si>
  <si>
    <t>CMT-001</t>
  </si>
  <si>
    <t>CTM-001</t>
  </si>
  <si>
    <t>MMM-001</t>
  </si>
  <si>
    <t xml:space="preserve">Mueble de Madera </t>
  </si>
  <si>
    <t>Color café, en buenas condiciones, se utiliza para guardar toallas y lo necesario para terapia fisica</t>
  </si>
  <si>
    <t>Sillas</t>
  </si>
  <si>
    <t>Ejecutivo</t>
  </si>
  <si>
    <t xml:space="preserve">Mesas de Madera </t>
  </si>
  <si>
    <t>Chica</t>
  </si>
  <si>
    <t>Color café, en buenas condiciones</t>
  </si>
  <si>
    <t>Mesas de Madera Ch</t>
  </si>
  <si>
    <t>Grande</t>
  </si>
  <si>
    <t>Color Café, en buenas condiciones</t>
  </si>
  <si>
    <t>Biombo de 3 hojas</t>
  </si>
  <si>
    <t>Banco de plastico</t>
  </si>
  <si>
    <t>MBM-001</t>
  </si>
  <si>
    <t>SLL-001</t>
  </si>
  <si>
    <t>MSC-001</t>
  </si>
  <si>
    <t>MEM-001</t>
  </si>
  <si>
    <t>EPT-001</t>
  </si>
  <si>
    <t>BDH-001</t>
  </si>
  <si>
    <t>BDP-001</t>
  </si>
  <si>
    <t>Color verde, en buenas condiciones</t>
  </si>
  <si>
    <t>Mesa Pasteur</t>
  </si>
  <si>
    <t xml:space="preserve">Polaina </t>
  </si>
  <si>
    <t>Color gris, en excelentes condiciones ya que se adquirio recientemente.</t>
  </si>
  <si>
    <t>Parafina Therabath</t>
  </si>
  <si>
    <t>6 libras</t>
  </si>
  <si>
    <t>Color blanca, en excelentes condiciones ya que se adquirio recientemente.</t>
  </si>
  <si>
    <t>Oximetro</t>
  </si>
  <si>
    <t>OXY Whatch</t>
  </si>
  <si>
    <t>Color azul, adquirido recientemente</t>
  </si>
  <si>
    <t>MSP-001</t>
  </si>
  <si>
    <t>POL-001</t>
  </si>
  <si>
    <t>PAT-001</t>
  </si>
  <si>
    <t>OXI-001</t>
  </si>
  <si>
    <t>Baumanumetro de brazo checkatk</t>
  </si>
  <si>
    <t>Bien nuevo</t>
  </si>
  <si>
    <t xml:space="preserve">Estetoscopio </t>
  </si>
  <si>
    <t xml:space="preserve">Color negro, adquirido recientemente </t>
  </si>
  <si>
    <t>Color morado, adquirido recientemente</t>
  </si>
  <si>
    <t>Goniometro de plastico</t>
  </si>
  <si>
    <t>Juego de guantes de textura</t>
  </si>
  <si>
    <t>Diferentes colores, adquiridos recientemente</t>
  </si>
  <si>
    <t xml:space="preserve">5x5 </t>
  </si>
  <si>
    <t xml:space="preserve">Color blanco, de tela valutrode, en buenas condiciones </t>
  </si>
  <si>
    <t>5x9</t>
  </si>
  <si>
    <t>Color blanco, en buenas condiciones</t>
  </si>
  <si>
    <t xml:space="preserve">Paquete de electrodos </t>
  </si>
  <si>
    <t>6x8</t>
  </si>
  <si>
    <t>Pares de esponja</t>
  </si>
  <si>
    <t>Color rosa, azul y amarrillo, adquiridos recientemente</t>
  </si>
  <si>
    <t>BBC-001</t>
  </si>
  <si>
    <t>EST-001</t>
  </si>
  <si>
    <t>GDP-001</t>
  </si>
  <si>
    <t>JGT-001</t>
  </si>
  <si>
    <t>PDE-001</t>
  </si>
  <si>
    <t>PDS-001</t>
  </si>
  <si>
    <t>Compresas</t>
  </si>
  <si>
    <t>24¨Cervical</t>
  </si>
  <si>
    <t>10¨x24¨</t>
  </si>
  <si>
    <t>10¨x18¨</t>
  </si>
  <si>
    <t>10¨x20¨</t>
  </si>
  <si>
    <t>Color biage, adquirido recientemente</t>
  </si>
  <si>
    <t>CMS-001</t>
  </si>
  <si>
    <t>Escalerilla de 2 peldaños</t>
  </si>
  <si>
    <t>Paquete sujetador</t>
  </si>
  <si>
    <t>4x18</t>
  </si>
  <si>
    <t>Color azul, buenas condiciones, adquirido recientemente</t>
  </si>
  <si>
    <t>Cuña</t>
  </si>
  <si>
    <t xml:space="preserve">Cuña </t>
  </si>
  <si>
    <t>20x60x80</t>
  </si>
  <si>
    <t>60x60x20</t>
  </si>
  <si>
    <t>20x40x40</t>
  </si>
  <si>
    <t>Color amarillo, en buenas condiciones, adquirido recientemente.</t>
  </si>
  <si>
    <t>Color gris, en buenas condiciones, adquirido recientemente</t>
  </si>
  <si>
    <t>ESP-001</t>
  </si>
  <si>
    <t>PQS-001</t>
  </si>
  <si>
    <t>CÑA-001</t>
  </si>
  <si>
    <t>1.5kg</t>
  </si>
  <si>
    <t>2.0kg</t>
  </si>
  <si>
    <t>Foco infrarojo</t>
  </si>
  <si>
    <t>Color rojo, adquirido recientemente</t>
  </si>
  <si>
    <t>Kit de ligas de resistencia</t>
  </si>
  <si>
    <t>El kit contiene 5 ligas de diferentes colores, en buenas condiciones, adquiridas recientemente</t>
  </si>
  <si>
    <t>Mesa Pasteur con Cajon</t>
  </si>
  <si>
    <t>FIF-001</t>
  </si>
  <si>
    <t>KLR-001</t>
  </si>
  <si>
    <t>MPC-001</t>
  </si>
  <si>
    <t>Polea sencilla</t>
  </si>
  <si>
    <t>Cuerda de Polea</t>
  </si>
  <si>
    <t>Baston</t>
  </si>
  <si>
    <t>4 puntos de apoyo</t>
  </si>
  <si>
    <t>Color gris y negro, adquirido recientemente</t>
  </si>
  <si>
    <t>Andadera de aluminio</t>
  </si>
  <si>
    <t>Universal</t>
  </si>
  <si>
    <t>PLS-001</t>
  </si>
  <si>
    <t>CPL-001</t>
  </si>
  <si>
    <t>BTN-001</t>
  </si>
  <si>
    <t>AND-001</t>
  </si>
  <si>
    <t>UBR Terapia fisica</t>
  </si>
  <si>
    <t>Monitor 19´</t>
  </si>
  <si>
    <t>aacer</t>
  </si>
  <si>
    <t>V206HQL</t>
  </si>
  <si>
    <t>Color negro, condiciones buenas, buen funcionamiento</t>
  </si>
  <si>
    <t>UBR Terapia de lenguaje</t>
  </si>
  <si>
    <t xml:space="preserve">Warrior </t>
  </si>
  <si>
    <t>Color negro, en buenas condiones</t>
  </si>
  <si>
    <t>Teclado</t>
  </si>
  <si>
    <t>Nacer</t>
  </si>
  <si>
    <t>NA-457</t>
  </si>
  <si>
    <t>Color negro, algunas teclas verdes, en buenas condiciones</t>
  </si>
  <si>
    <t>Mouse</t>
  </si>
  <si>
    <t>Genius</t>
  </si>
  <si>
    <t>NetScrool 120</t>
  </si>
  <si>
    <t xml:space="preserve">Impresora </t>
  </si>
  <si>
    <t>Brother</t>
  </si>
  <si>
    <t>MFC-J485DW</t>
  </si>
  <si>
    <t xml:space="preserve">Color negro, en buenas condiciones, </t>
  </si>
  <si>
    <t>Horno de microondas</t>
  </si>
  <si>
    <t>Estan de madera</t>
  </si>
  <si>
    <t>Mesas escolares</t>
  </si>
  <si>
    <t>Mediana</t>
  </si>
  <si>
    <t xml:space="preserve">Sillas </t>
  </si>
  <si>
    <t>Plegables</t>
  </si>
  <si>
    <t>Bancos de plastico</t>
  </si>
  <si>
    <t>Pizzarron</t>
  </si>
  <si>
    <t>Chico</t>
  </si>
  <si>
    <t xml:space="preserve">Color Café, en buenas condiciones, unicamente pocos detalles fisicos </t>
  </si>
  <si>
    <t xml:space="preserve">Color blanco y negro, en malas condiciones, con detalles fisicos, </t>
  </si>
  <si>
    <t>Color verde, en buenas condiciones, sin detalles</t>
  </si>
  <si>
    <t>Color café, en condiciones regulares, con varios detalles fisicos visibles, sirve para el resguardo de material</t>
  </si>
  <si>
    <t>Color negro, forradas, en buenas condiciones</t>
  </si>
  <si>
    <t>Color naranja, en condiciones regulares,  visiblemente desgastadas</t>
  </si>
  <si>
    <t>Color negro, 1 se encuentra en buenas condiciones y servible, 1 se encuentra en condiciones regulares, con detalles fisicos e inservible</t>
  </si>
  <si>
    <t>Color negro, en condiciones regulares, con pocos detalles fisicos.</t>
  </si>
  <si>
    <t>Fista Silla</t>
  </si>
  <si>
    <t>Mornarch</t>
  </si>
  <si>
    <t>MMDP07S2BW</t>
  </si>
  <si>
    <t>Color Blanco, en buenas condiciones, servible</t>
  </si>
  <si>
    <t>Midea</t>
  </si>
  <si>
    <t>Mediano</t>
  </si>
  <si>
    <t>CPU</t>
  </si>
  <si>
    <t>Monitor</t>
  </si>
  <si>
    <t>LG</t>
  </si>
  <si>
    <t>Flatron E1942</t>
  </si>
  <si>
    <t>Color negro, en condiciones regulares, sin detalles fisicos</t>
  </si>
  <si>
    <t>Casa del adulto mayor</t>
  </si>
  <si>
    <t>La coordinacion no contaba con este bien.</t>
  </si>
  <si>
    <t>Acer</t>
  </si>
  <si>
    <t>Varion M265</t>
  </si>
  <si>
    <t>Color negro, en buenas condiciones.</t>
  </si>
  <si>
    <t>HP</t>
  </si>
  <si>
    <t>Sk-2085</t>
  </si>
  <si>
    <t>Color negro, en buenas condiciones, sin detalles fisicos</t>
  </si>
  <si>
    <t>easyline</t>
  </si>
  <si>
    <t>El-993339</t>
  </si>
  <si>
    <t>Color negro, sin detalles fisicos, en buenas condiciones</t>
  </si>
  <si>
    <t>Impresora</t>
  </si>
  <si>
    <t>Epson</t>
  </si>
  <si>
    <t>W98Y060267</t>
  </si>
  <si>
    <t>Color negro, en condiciones regulares, rota la tapa de resguardo de hojas</t>
  </si>
  <si>
    <t>Mesas</t>
  </si>
  <si>
    <t>Fiesta silla</t>
  </si>
  <si>
    <t>R-2362</t>
  </si>
  <si>
    <t>Color café y negro, en condiciones regulares, con detalles fisicos como golpes, mancha de pintura.</t>
  </si>
  <si>
    <t>Desplegable</t>
  </si>
  <si>
    <t xml:space="preserve">Archivero </t>
  </si>
  <si>
    <t xml:space="preserve">Metal </t>
  </si>
  <si>
    <t>Color marron, en malas condiciones, dificultad para cerrar cajones y detalles fisicos notables</t>
  </si>
  <si>
    <t>Madera</t>
  </si>
  <si>
    <t>Color Café y negro, en condiciones regulares, detalles fisicos notables como golpes y pintura.</t>
  </si>
  <si>
    <t>Copiadora</t>
  </si>
  <si>
    <t xml:space="preserve">Brother </t>
  </si>
  <si>
    <t>MFC-L8900CDW</t>
  </si>
  <si>
    <t>Color blanco, sin detalles fisicos</t>
  </si>
  <si>
    <t>No sirve, pero se encuentra en el área.</t>
  </si>
  <si>
    <t>Silla</t>
  </si>
  <si>
    <t>TR284-TO</t>
  </si>
  <si>
    <t xml:space="preserve">10 sillas se encuentran en resguardo de otra area </t>
  </si>
  <si>
    <t>Escritorio chica</t>
  </si>
  <si>
    <t>Color negra, en mala condiciones, con varios detalles fisicos</t>
  </si>
  <si>
    <t>Madera, para computadora</t>
  </si>
  <si>
    <t xml:space="preserve">Color Café, en condiciones regulares, inestable, con pocos detalles fisicos. </t>
  </si>
  <si>
    <t>Maquina de escribir</t>
  </si>
  <si>
    <t>Olympia</t>
  </si>
  <si>
    <t>Color café y negro, condiciones regulares, sin funcionamiento del rodillo, problemas en la cinta</t>
  </si>
  <si>
    <t>Color blanca, en buenas condiciones, unicamente detalles fisicos, como pintura y golpes poco visibles</t>
  </si>
  <si>
    <t>Tv</t>
  </si>
  <si>
    <t>Samsung</t>
  </si>
  <si>
    <t>CT-5083</t>
  </si>
  <si>
    <t>Color negra, en malas condiciones</t>
  </si>
  <si>
    <t>No sirve, unicamente en resguardo</t>
  </si>
  <si>
    <t>Mesa</t>
  </si>
  <si>
    <t>Es utilizada como escritorio</t>
  </si>
  <si>
    <t>Se encuentra en resguardo de trabajo Social</t>
  </si>
  <si>
    <t>Color verde, en condiciones regulares, sin detalles fisicos</t>
  </si>
  <si>
    <t>Tipo de bien</t>
  </si>
  <si>
    <t>Equipo de Computo</t>
  </si>
  <si>
    <t>Equipo medico y de laboratorio</t>
  </si>
  <si>
    <t>Mobiliario y equipo de oficina</t>
  </si>
  <si>
    <t>Tipo de Bien</t>
  </si>
  <si>
    <t>Equipo de computo</t>
  </si>
  <si>
    <t>MON-002</t>
  </si>
  <si>
    <t>CPU-002</t>
  </si>
  <si>
    <t>TEC-002</t>
  </si>
  <si>
    <t>MOU-002</t>
  </si>
  <si>
    <t>IPR-002</t>
  </si>
  <si>
    <t>HDM-002</t>
  </si>
  <si>
    <t>ESM-002</t>
  </si>
  <si>
    <t>MEE-002</t>
  </si>
  <si>
    <t>PZN-002</t>
  </si>
  <si>
    <t>MES-003</t>
  </si>
  <si>
    <t>ARC-003</t>
  </si>
  <si>
    <t>COD-003</t>
  </si>
  <si>
    <t>MDE-003</t>
  </si>
  <si>
    <t>TEV-003</t>
  </si>
  <si>
    <t>ENTREGA</t>
  </si>
  <si>
    <t>_____________________________________</t>
  </si>
  <si>
    <t>LGH TANIA AZPEITIA SALAZAR</t>
  </si>
  <si>
    <t>DIRECTORA DEL SMDIF DEL MUNICIPIO DE SAN SALVADOR, HIDALGO</t>
  </si>
  <si>
    <t>RECIBE</t>
  </si>
  <si>
    <t>TERAPEUTA DE TERAPIA FISICA DEL SMDIF DEL MUNICIPIO DE SAN SALVADOR HIDALGO</t>
  </si>
  <si>
    <t>TERAPEUTA DE TERAPIA DE LENGUAJE DEL SMDIF DEL MUNICIPIO DE SAN SALVADOR HIDALGO</t>
  </si>
  <si>
    <t xml:space="preserve">                                CARLOS CRUZ CRUZ</t>
  </si>
  <si>
    <t>COORDINADOR DE ADULTOS MAYORES DEL SMDIF DEL MUNICIPIO DE SAN SALVADOR HIDALGO</t>
  </si>
  <si>
    <r>
      <t>Fecha De Inventario:</t>
    </r>
    <r>
      <rPr>
        <sz val="11"/>
        <color theme="1"/>
        <rFont val="Arial"/>
        <family val="2"/>
      </rPr>
      <t xml:space="preserve">15 de Diciembre 2020 al 31 de diciembre 2021 </t>
    </r>
  </si>
  <si>
    <t>Concepto:</t>
  </si>
  <si>
    <t>Codigo:</t>
  </si>
  <si>
    <t>BUSCADOR DE CODIGOS</t>
  </si>
  <si>
    <t>Equipo Medico y de laboratorio</t>
  </si>
  <si>
    <t>TRABAJADORA SOCIAL DE TRABAJO SOCIAL DEL SMDIF DEL MUNICIPIO DE SAN SALVADOR HIDALGO</t>
  </si>
  <si>
    <t>Empresarial</t>
  </si>
  <si>
    <t>Color chocolate, en malas condiciones, daños fisicos visibles</t>
  </si>
  <si>
    <t>UBR Trabajo Social</t>
  </si>
  <si>
    <t>Color Cedro, con cajones de madera, en buenas condiciones</t>
  </si>
  <si>
    <t>Archivero</t>
  </si>
  <si>
    <t>Sin especificaciones</t>
  </si>
  <si>
    <t>Sien especificaciones</t>
  </si>
  <si>
    <t>Si de especificaciones</t>
  </si>
  <si>
    <t>Si en especificaciones</t>
  </si>
  <si>
    <t>sin especificaciones</t>
  </si>
  <si>
    <t>Metalico</t>
  </si>
  <si>
    <t>Color gris, en malas condiciones, golpes externos, no cierran correctamente sus cajones.</t>
  </si>
  <si>
    <t>Color biage, en malas condiciones</t>
  </si>
  <si>
    <t>Se utiliza como sala de espera en UBR</t>
  </si>
  <si>
    <t>DCP-T520</t>
  </si>
  <si>
    <t>Computadora</t>
  </si>
  <si>
    <t>Lenovo</t>
  </si>
  <si>
    <t>C200</t>
  </si>
  <si>
    <t>Color blanco, en condiciones regulares, unicamente pocos daños fisicos</t>
  </si>
  <si>
    <t>KU-1516</t>
  </si>
  <si>
    <t>Tech Zone</t>
  </si>
  <si>
    <t>3D optical</t>
  </si>
  <si>
    <t>Sony</t>
  </si>
  <si>
    <t>KDL-42EX440</t>
  </si>
  <si>
    <t>Color negro, en buenas condiciones, unicamente no cuenta con control  remoto.</t>
  </si>
  <si>
    <t>Se encuentra en la sala de espera de UBR</t>
  </si>
  <si>
    <r>
      <t xml:space="preserve">                                           </t>
    </r>
    <r>
      <rPr>
        <b/>
        <sz val="11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Código de Inventario: </t>
    </r>
    <r>
      <rPr>
        <sz val="11"/>
        <color theme="1"/>
        <rFont val="Arial"/>
        <family val="2"/>
      </rPr>
      <t>AMSMDIF-004</t>
    </r>
  </si>
  <si>
    <t xml:space="preserve">               DRA. ARIANNA CORTES HERNANDEZ</t>
  </si>
  <si>
    <t>DOCTORA DEL CONSULTORIO MEDICO DEL SMDIF DEL MUNICIPIO DE SAN SALVADOR HIDALGO</t>
  </si>
  <si>
    <t>DCP-T220</t>
  </si>
  <si>
    <t>Color negra, en buenas condiciones recientemente adquirido</t>
  </si>
  <si>
    <t>Dra. Arianna Cortes Hernandez</t>
  </si>
  <si>
    <t xml:space="preserve">Sin especificaciones </t>
  </si>
  <si>
    <t>Color Gris, en buenas condiciones, con un buen funcionamiento</t>
  </si>
  <si>
    <t>Bascula</t>
  </si>
  <si>
    <t>BAME</t>
  </si>
  <si>
    <t>Color baige, en buenas condiciones, con un peso maximo de 140 kg</t>
  </si>
  <si>
    <t>Mesa de exploracion</t>
  </si>
  <si>
    <t>FOTURO</t>
  </si>
  <si>
    <t>Exploracion</t>
  </si>
  <si>
    <t>Color negra y blanco, en buenas condiciones</t>
  </si>
  <si>
    <t>Es prestada para la direccion de Salud del ayuntamiento</t>
  </si>
  <si>
    <t>Secretarial</t>
  </si>
  <si>
    <t>Color negra, en buenas condiciones</t>
  </si>
  <si>
    <t>Color café, en buenas condiciones, sin daños fisicos visibles</t>
  </si>
  <si>
    <t xml:space="preserve">Plantoscopio </t>
  </si>
  <si>
    <t>Metalica</t>
  </si>
  <si>
    <t>Color negro, en buenas condiciones, sin daños visibles</t>
  </si>
  <si>
    <t>CTP-001</t>
  </si>
  <si>
    <t>BCL-004</t>
  </si>
  <si>
    <t>MSE-004</t>
  </si>
  <si>
    <t>PTN-004</t>
  </si>
  <si>
    <t>Plantoscopio</t>
  </si>
  <si>
    <t>ALL IN ONE PC-20</t>
  </si>
  <si>
    <t>Color blanco, en buenas condiciones, con problemas del software</t>
  </si>
  <si>
    <t xml:space="preserve">HP </t>
  </si>
  <si>
    <t>SK-2028</t>
  </si>
  <si>
    <t>2630H</t>
  </si>
  <si>
    <t>Electronica</t>
  </si>
  <si>
    <t>Weightcare</t>
  </si>
  <si>
    <t>Color blanca, en condiciones regulares</t>
  </si>
  <si>
    <t>No se encontraba en el inventario de la administracion anterior</t>
  </si>
  <si>
    <r>
      <t xml:space="preserve">                                           </t>
    </r>
    <r>
      <rPr>
        <b/>
        <sz val="11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Código de Inventario: </t>
    </r>
    <r>
      <rPr>
        <sz val="11"/>
        <color theme="1"/>
        <rFont val="Arial"/>
        <family val="2"/>
      </rPr>
      <t xml:space="preserve">AJSMDIF-006 </t>
    </r>
  </si>
  <si>
    <t>ASSMDIF-006</t>
  </si>
  <si>
    <t>CMSMDIF-005</t>
  </si>
  <si>
    <t>AIO LENOVO</t>
  </si>
  <si>
    <t>LENOVO</t>
  </si>
  <si>
    <t>UBR Juridico</t>
  </si>
  <si>
    <t>JME-2018</t>
  </si>
  <si>
    <t>Color blanco, en buenas condiciones, sin daños fiscos visibles</t>
  </si>
  <si>
    <t>Color blanco, en buenas condiciones, con capacidad de 500 g</t>
  </si>
  <si>
    <t>EPSON</t>
  </si>
  <si>
    <t>L3110</t>
  </si>
  <si>
    <t>Color negro, en buenas condiciones, sin daños fisicos visibles.</t>
  </si>
  <si>
    <t>Para computadora</t>
  </si>
  <si>
    <t>Color café, en buenas condiciones, sin daños fisicos</t>
  </si>
  <si>
    <t xml:space="preserve">Secretarial </t>
  </si>
  <si>
    <t>Color café con negro, en buenas condiciones, sin daños fisicos visibles</t>
  </si>
  <si>
    <t xml:space="preserve">Mesa </t>
  </si>
  <si>
    <t>Redonda</t>
  </si>
  <si>
    <t>Donacion de presidencia</t>
  </si>
  <si>
    <t>Color verde, con condiciones regulares, unicamente daños con pintura</t>
  </si>
  <si>
    <t>Metal</t>
  </si>
  <si>
    <t>Color negro, en buenas condiciones, con vinil</t>
  </si>
  <si>
    <t>Escritorio ensamblada</t>
  </si>
  <si>
    <t>Color negra</t>
  </si>
  <si>
    <t>Se encuentra en el inventario, pero no fisicamente.</t>
  </si>
  <si>
    <r>
      <t xml:space="preserve">                                           </t>
    </r>
    <r>
      <rPr>
        <b/>
        <sz val="11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Código de Inventario: 8:15</t>
    </r>
  </si>
  <si>
    <t>ABOGADO DE ASESORIA JURIDICO DEL SMDIF DEL MUNICIPIO DE SAN SALVADOR HIDALGOc</t>
  </si>
  <si>
    <t>REFRESH</t>
  </si>
  <si>
    <t>ULTRA WIDE SYLUS</t>
  </si>
  <si>
    <t>Color negro, en buenas condicones</t>
  </si>
  <si>
    <t>UBR PAMAR</t>
  </si>
  <si>
    <t>KEBOAYR</t>
  </si>
  <si>
    <t>K-006</t>
  </si>
  <si>
    <t>Color blanco, en buenas condiciones, recientemente adquirido</t>
  </si>
  <si>
    <t>Gabinete para pc</t>
  </si>
  <si>
    <t>QUARONI</t>
  </si>
  <si>
    <t>Sin especificacion</t>
  </si>
  <si>
    <t>En buenas condiciones, recientemente adquirido</t>
  </si>
  <si>
    <t xml:space="preserve">Multifuncional </t>
  </si>
  <si>
    <t>BROTHER</t>
  </si>
  <si>
    <t>Color negro, sin funcionamiento</t>
  </si>
  <si>
    <t>Color negro, recientemente adquirido</t>
  </si>
  <si>
    <t>En Bodega, sin funcionamiento</t>
  </si>
  <si>
    <t>GPC-007</t>
  </si>
  <si>
    <t>MTF-007</t>
  </si>
  <si>
    <t>Gabinete para PC</t>
  </si>
  <si>
    <t>Multifuncional</t>
  </si>
  <si>
    <t>PSICOLOGA DE PAMAR DEL SMDIF DEL MUNICIPIO DE SAN SALVADOR HIDALGO</t>
  </si>
  <si>
    <t>Sin Especificar</t>
  </si>
  <si>
    <t>3 Entrepaños</t>
  </si>
  <si>
    <t>Color Beige, en condiciones regulares, con buen funcionamiento</t>
  </si>
  <si>
    <t>UBR PSICOLOGIA</t>
  </si>
  <si>
    <t xml:space="preserve">Empresarial </t>
  </si>
  <si>
    <t>Color Café, sin cajones, en condiciones regulares, sin daños fisicos visibles</t>
  </si>
  <si>
    <t>Ejecutiva</t>
  </si>
  <si>
    <t>Plegable</t>
  </si>
  <si>
    <t>205 G3</t>
  </si>
  <si>
    <t>H-Intan</t>
  </si>
  <si>
    <t>MSU0923</t>
  </si>
  <si>
    <t>INK TANK 415</t>
  </si>
  <si>
    <t>Color negro, en buenas condiciones, recientemente adquirido</t>
  </si>
  <si>
    <t>ESC-003</t>
  </si>
  <si>
    <t>Baja</t>
  </si>
  <si>
    <t>MH-800</t>
  </si>
  <si>
    <t>AACER</t>
  </si>
  <si>
    <t>Mesa de trabajo</t>
  </si>
  <si>
    <t>Modulacion de altura</t>
  </si>
  <si>
    <t>Color naranja, en condiciones regulares, aun en funcionamiento</t>
  </si>
  <si>
    <t>MSB-001</t>
  </si>
  <si>
    <t>Mesa de madera</t>
  </si>
  <si>
    <t>ALO-001</t>
  </si>
  <si>
    <t>Alberca Octagonal</t>
  </si>
  <si>
    <t>Varios colores, con pelotas, en buenas condiciones</t>
  </si>
  <si>
    <t xml:space="preserve">Gabinete </t>
  </si>
  <si>
    <t>Metalico Universal</t>
  </si>
  <si>
    <t xml:space="preserve">Color Arena, en condiciones regulares con medidas 1.81cm x 86cm x 37cm </t>
  </si>
  <si>
    <t xml:space="preserve">PROGRAMAS ALIMENTARIOS </t>
  </si>
  <si>
    <t>GBE-009</t>
  </si>
  <si>
    <t>Librero</t>
  </si>
  <si>
    <t xml:space="preserve">Grande </t>
  </si>
  <si>
    <t>Color café, en buenas condiciones, con 5 diviciones, de medidas 1.74cm X 82cm X 30cm</t>
  </si>
  <si>
    <t>LBO-009</t>
  </si>
  <si>
    <t xml:space="preserve">De Oficina </t>
  </si>
  <si>
    <t>Color café, en buenas condiciones con 3 cajones, 80cm X 65cm X  1.25cm</t>
  </si>
  <si>
    <t>De Trabajo</t>
  </si>
  <si>
    <t xml:space="preserve">De Madera y metal, color café, en buenas condiciones </t>
  </si>
  <si>
    <t>Color café, con dos diviciones, en buenas condiciones</t>
  </si>
  <si>
    <t>Color negra, en buenas condiciones, sin daños fisicos visibles</t>
  </si>
  <si>
    <t>Color negro, en buenas condiciones, sin daños fisicos</t>
  </si>
  <si>
    <t>Techzone</t>
  </si>
  <si>
    <t>L4150</t>
  </si>
  <si>
    <t>Color negro, con conexión WIFI, en buenas condiciones</t>
  </si>
  <si>
    <t>Kit de Plicometro</t>
  </si>
  <si>
    <t>ABS</t>
  </si>
  <si>
    <t>Plastico</t>
  </si>
  <si>
    <t xml:space="preserve">Contiene Antropometro, cinta metrica, Estadiometro </t>
  </si>
  <si>
    <t xml:space="preserve">Glucometro </t>
  </si>
  <si>
    <t>GMATEON</t>
  </si>
  <si>
    <t>En buenas condiciones</t>
  </si>
  <si>
    <t>Baumometro</t>
  </si>
  <si>
    <t>De muñeca</t>
  </si>
  <si>
    <t>BEURER</t>
  </si>
  <si>
    <t>en buenas condiciones, sin daños fisicos visibles</t>
  </si>
  <si>
    <t>PROGRAMAS ALIMENTICIOS DEL SMDIF DEL MUNICIPIO DE SAN SALVADOR HIDALGO</t>
  </si>
  <si>
    <t>____________________________________</t>
  </si>
  <si>
    <t>KTP-009</t>
  </si>
  <si>
    <t>GMT-009</t>
  </si>
  <si>
    <t>BMT-009</t>
  </si>
  <si>
    <t>KIT de plicometro</t>
  </si>
  <si>
    <t>Glucometro</t>
  </si>
  <si>
    <t>BMGT-009</t>
  </si>
  <si>
    <r>
      <t xml:space="preserve">Área: </t>
    </r>
    <r>
      <rPr>
        <sz val="11"/>
        <color theme="1"/>
        <rFont val="Arial"/>
        <family val="2"/>
      </rPr>
      <t xml:space="preserve"> RECEPCION DIF</t>
    </r>
  </si>
  <si>
    <r>
      <t xml:space="preserve">                                           </t>
    </r>
    <r>
      <rPr>
        <b/>
        <sz val="11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Código de Inventario: </t>
    </r>
    <r>
      <rPr>
        <sz val="11"/>
        <color theme="1"/>
        <rFont val="Arial"/>
        <family val="2"/>
      </rPr>
      <t>RPSMDIF-010</t>
    </r>
  </si>
  <si>
    <t>Color negro, en buenas condiciones, sin daños fisicos visibles</t>
  </si>
  <si>
    <t>RECEPCION DIF</t>
  </si>
  <si>
    <t>L EGO</t>
  </si>
  <si>
    <t>Despachador de Agua</t>
  </si>
  <si>
    <t>FRESH</t>
  </si>
  <si>
    <t>ROYAL</t>
  </si>
  <si>
    <t>Se encuentra fisicamente, pero sin funcionamiento</t>
  </si>
  <si>
    <t>BioNet</t>
  </si>
  <si>
    <t>Color negra, sin daños visibles, recientemente adquidirido</t>
  </si>
  <si>
    <t>DDA-009</t>
  </si>
  <si>
    <t>Despachador de agua</t>
  </si>
  <si>
    <t xml:space="preserve">Biometrico </t>
  </si>
  <si>
    <t>BMO-009</t>
  </si>
  <si>
    <t>Biometrico</t>
  </si>
  <si>
    <t xml:space="preserve">Silla </t>
  </si>
  <si>
    <t>DIRECCION DIF</t>
  </si>
  <si>
    <t>Color café, en buenas condiciones, con 3 compartimentos</t>
  </si>
  <si>
    <t>Color negro, en buenas condiciones, con especificaciones de 8GB ensamblado, recientemente adquirido</t>
  </si>
  <si>
    <t>Multifuncional nk Tank Wireless 415</t>
  </si>
  <si>
    <t>V193W</t>
  </si>
  <si>
    <t>Daniela Hernandez Martinez</t>
  </si>
  <si>
    <t>CONTADORA DE FINANZAS DEL SMDIF DEL MUNICIPIO DE SAN SALVADOR HIDALGO</t>
  </si>
  <si>
    <t>Cajonera</t>
  </si>
  <si>
    <t>CJR-009</t>
  </si>
  <si>
    <t>Mueble de madera</t>
  </si>
  <si>
    <t>DIF FINANZAS</t>
  </si>
  <si>
    <t>Color miel, en buenas condiciones, pocos daños fisicos visibles</t>
  </si>
  <si>
    <t>LAPTOP</t>
  </si>
  <si>
    <t xml:space="preserve"> E5-575-31Z0</t>
  </si>
  <si>
    <t xml:space="preserve">Equipo de Computo </t>
  </si>
  <si>
    <t>CP GAMER</t>
  </si>
  <si>
    <t>AMD</t>
  </si>
  <si>
    <t>10 Nucleos</t>
  </si>
  <si>
    <t>Color negro, sin daños fisicos visibles, en buenas condiciones, 8GB con 1TB 20N RADEON R7</t>
  </si>
  <si>
    <t>INK TANK 315</t>
  </si>
  <si>
    <t>En buen funcionamiento</t>
  </si>
  <si>
    <t>Bienes Intangibles</t>
  </si>
  <si>
    <t>SACG.NET</t>
  </si>
  <si>
    <t>Contabilidad SMDIF</t>
  </si>
  <si>
    <t>MMD-009</t>
  </si>
  <si>
    <t>LTP-009</t>
  </si>
  <si>
    <t>CPG-009</t>
  </si>
  <si>
    <t>IRP-002</t>
  </si>
  <si>
    <t>SPL-009</t>
  </si>
  <si>
    <t>SGN-009</t>
  </si>
  <si>
    <t>V194</t>
  </si>
  <si>
    <t>DC5V</t>
  </si>
  <si>
    <t>X153</t>
  </si>
  <si>
    <t>Color negro, en malas condiciones, sin funcionamiento</t>
  </si>
  <si>
    <t>Se encuentra inhabilitada, unicamente en resguardo</t>
  </si>
  <si>
    <t>MOA13</t>
  </si>
  <si>
    <t>Bien de intercambio</t>
  </si>
  <si>
    <t>1kg</t>
  </si>
  <si>
    <t>Color transparente, adquirido recientemente, de longitud 20 cm</t>
  </si>
  <si>
    <t>GVM</t>
  </si>
  <si>
    <t>5kg</t>
  </si>
  <si>
    <t xml:space="preserve">Sistema Aspel </t>
  </si>
  <si>
    <t>NOI 8.0</t>
  </si>
  <si>
    <t>Bien Nuevo</t>
  </si>
  <si>
    <t>Donacion</t>
  </si>
  <si>
    <t>Computadora de escritorio</t>
  </si>
  <si>
    <t>Ensamblada con intel</t>
  </si>
  <si>
    <t>Color negro, en buenas condiciones, monitor 10", memoria RAM 3GB</t>
  </si>
  <si>
    <t>Se encuentra en las instalaciones de presidencia municipal</t>
  </si>
  <si>
    <t>TVE-003</t>
  </si>
  <si>
    <t>TV</t>
  </si>
  <si>
    <t>HKPRo</t>
  </si>
  <si>
    <t>HKP22E16</t>
  </si>
  <si>
    <t>Receptor de tv a color LED, en buenas condiciones color negro</t>
  </si>
  <si>
    <t>Camioneta</t>
  </si>
  <si>
    <t>NISSAN</t>
  </si>
  <si>
    <t>2015 NP300 ESTACAS</t>
  </si>
  <si>
    <t>Color blanca, con redilas, en buenas condiciones con numero de placa: HJ-70-205</t>
  </si>
  <si>
    <t>Padron Vehicular</t>
  </si>
  <si>
    <t>FORD</t>
  </si>
  <si>
    <t>2008 tipo Camion</t>
  </si>
  <si>
    <t>Color rojo, en buenas condiciones, buen funcionamiento, con numero de placas: HK7472F</t>
  </si>
  <si>
    <t>Transporte de Programas Alimentarios</t>
  </si>
  <si>
    <t>COT-009</t>
  </si>
  <si>
    <t>Electroestimulador portatil twim stim</t>
  </si>
  <si>
    <t>Sin antecedentes</t>
  </si>
  <si>
    <t xml:space="preserve">                                                                                                        Inventario y Resguardo de Mobiliario y Equipo</t>
  </si>
  <si>
    <t>Guillotina</t>
  </si>
  <si>
    <t>SINOTEC</t>
  </si>
  <si>
    <t>Corta Papel</t>
  </si>
  <si>
    <t>Color blanca y azul, buenas condiciones, recientemente adquirido</t>
  </si>
  <si>
    <t>GLT-009</t>
  </si>
  <si>
    <t>SUBDIRECTORA DEL SMDIF DEL MUNICIPIO DE SAN SALVADOR HIDALGO</t>
  </si>
  <si>
    <t>RECEPCIONISTA DEL SMDIF DEL MUNICIPIO DE SAN SALVADOR HIDALGO</t>
  </si>
  <si>
    <t>SISTEMA MUNICIPAL PARA EL DESARROLLO INTEGRAL DE LA FAMILIA DE SAN SALVADOR, HIDALGO</t>
  </si>
  <si>
    <t>Engargoladora</t>
  </si>
  <si>
    <t>CONDOR</t>
  </si>
  <si>
    <t>Arillo de metal</t>
  </si>
  <si>
    <t>Color blanco y negro, buenas condiciones, recientemente adquirido</t>
  </si>
  <si>
    <t xml:space="preserve">                                                                                                   Inventario y Resguardo de Mobiliario y Equipo</t>
  </si>
  <si>
    <t xml:space="preserve">                                                                                                       Inventario y Resguardo de Mobiliario y Equipo</t>
  </si>
  <si>
    <r>
      <t xml:space="preserve">Área: </t>
    </r>
    <r>
      <rPr>
        <sz val="11"/>
        <color theme="1"/>
        <rFont val="Arial"/>
        <family val="2"/>
      </rPr>
      <t>ADULTOS MAYORES</t>
    </r>
  </si>
  <si>
    <t>_______________________________</t>
  </si>
  <si>
    <t>Sin Antecedentes</t>
  </si>
  <si>
    <t>_____________________________</t>
  </si>
  <si>
    <t>________________________________</t>
  </si>
  <si>
    <t xml:space="preserve">                                                                                                      Inventario y Resguardo de Mobiliario y Equipo</t>
  </si>
  <si>
    <t>EGG-009</t>
  </si>
  <si>
    <t>____________________</t>
  </si>
  <si>
    <t>LIC. EVELYN MEJIA ROJO</t>
  </si>
  <si>
    <t>PMSMDIF-007</t>
  </si>
  <si>
    <t>PSSMDIF-008</t>
  </si>
  <si>
    <t>PASMDIF-009</t>
  </si>
  <si>
    <t>RPSMDIF-010</t>
  </si>
  <si>
    <t>RCSMDIF-011</t>
  </si>
  <si>
    <t>AYSMDIF-012</t>
  </si>
  <si>
    <r>
      <t xml:space="preserve">Área: </t>
    </r>
    <r>
      <rPr>
        <sz val="11"/>
        <color theme="1"/>
        <rFont val="Arial"/>
        <family val="2"/>
      </rPr>
      <t xml:space="preserve"> Bienes Nuevos</t>
    </r>
  </si>
  <si>
    <t>Modem</t>
  </si>
  <si>
    <t>LINK HUB</t>
  </si>
  <si>
    <t>Telcel</t>
  </si>
  <si>
    <t>Blanco, en buenas condiciones</t>
  </si>
  <si>
    <t>Camara de Seguridad</t>
  </si>
  <si>
    <t>CSG-009</t>
  </si>
  <si>
    <t>Sistem</t>
  </si>
  <si>
    <t>WIFI/Ethernet</t>
  </si>
  <si>
    <t>Baners</t>
  </si>
  <si>
    <t>BNR-009</t>
  </si>
  <si>
    <t>Otros</t>
  </si>
  <si>
    <t>Logo DIF, en buenas condiciones</t>
  </si>
  <si>
    <t>Toldo</t>
  </si>
  <si>
    <t>TLD-009</t>
  </si>
  <si>
    <t>Toldo Max AP</t>
  </si>
  <si>
    <t>3mX6m</t>
  </si>
  <si>
    <t>Color blanco, en buenas condiciones , sin detalles fisicos</t>
  </si>
  <si>
    <t>Silla de ruedas</t>
  </si>
  <si>
    <t>SDR-009</t>
  </si>
  <si>
    <t>Colores varios, como negro y rojo, en buenas condiciones con pocos detalles fisicos</t>
  </si>
  <si>
    <t>Tipo bala con app para exterior</t>
  </si>
  <si>
    <t>tens+tens</t>
  </si>
  <si>
    <t>Fecha De Inventario: 01 DE ENERO AL 31 DE DICIEMBRE DEL 2022</t>
  </si>
  <si>
    <r>
      <t xml:space="preserve">Área: </t>
    </r>
    <r>
      <rPr>
        <sz val="12"/>
        <color theme="1"/>
        <rFont val="Arial"/>
        <family val="2"/>
      </rPr>
      <t xml:space="preserve"> DIRECCION DIF</t>
    </r>
  </si>
  <si>
    <r>
      <t xml:space="preserve">Área: </t>
    </r>
    <r>
      <rPr>
        <sz val="12"/>
        <color theme="1"/>
        <rFont val="Arial"/>
        <family val="2"/>
      </rPr>
      <t xml:space="preserve"> FINANZAS DIF</t>
    </r>
  </si>
  <si>
    <t>Sistema de Nómina</t>
  </si>
  <si>
    <t>CONTADORA DEL SMDIF DEL MUNICIPIO DE SAN SALVADOR HIDALGO</t>
  </si>
  <si>
    <t xml:space="preserve">CANON </t>
  </si>
  <si>
    <t>G3110</t>
  </si>
  <si>
    <t xml:space="preserve">Color negro, nuevo bien </t>
  </si>
  <si>
    <t xml:space="preserve">                                                                                                  Inventario y Resguardo de Mobiliario y Equipo</t>
  </si>
  <si>
    <r>
      <t xml:space="preserve">                                           </t>
    </r>
    <r>
      <rPr>
        <b/>
        <sz val="12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Código de Inventario: </t>
    </r>
    <r>
      <rPr>
        <sz val="12"/>
        <color theme="1"/>
        <rFont val="Arial"/>
        <family val="2"/>
      </rPr>
      <t xml:space="preserve">CMSMDIF-005 </t>
    </r>
  </si>
  <si>
    <r>
      <t xml:space="preserve">Área: </t>
    </r>
    <r>
      <rPr>
        <sz val="12"/>
        <color theme="1"/>
        <rFont val="Arial"/>
        <family val="2"/>
      </rPr>
      <t>CONSULTORIO MEDICO UBR</t>
    </r>
  </si>
  <si>
    <r>
      <rPr>
        <b/>
        <sz val="12"/>
        <color theme="1"/>
        <rFont val="Arial"/>
        <family val="2"/>
      </rPr>
      <t>Responsable:</t>
    </r>
    <r>
      <rPr>
        <sz val="12"/>
        <color theme="1"/>
        <rFont val="Arial"/>
        <family val="2"/>
      </rPr>
      <t xml:space="preserve">  DRA. ARIANNA CORTES HERNANDEZ</t>
    </r>
  </si>
  <si>
    <t>UBR Consultorio Médico</t>
  </si>
  <si>
    <r>
      <t xml:space="preserve">                                           </t>
    </r>
    <r>
      <rPr>
        <b/>
        <sz val="12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Código de Inventario:</t>
    </r>
    <r>
      <rPr>
        <sz val="12"/>
        <color theme="1"/>
        <rFont val="Arial"/>
        <family val="2"/>
      </rPr>
      <t xml:space="preserve"> TFSMDIF-001</t>
    </r>
  </si>
  <si>
    <r>
      <t xml:space="preserve">Área: </t>
    </r>
    <r>
      <rPr>
        <sz val="12"/>
        <color theme="1"/>
        <rFont val="Arial"/>
        <family val="2"/>
      </rPr>
      <t>TERAPIA FISICA</t>
    </r>
  </si>
  <si>
    <r>
      <t xml:space="preserve">                                           </t>
    </r>
    <r>
      <rPr>
        <b/>
        <sz val="12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Código de Inventario:</t>
    </r>
    <r>
      <rPr>
        <sz val="12"/>
        <color theme="1"/>
        <rFont val="Arial"/>
        <family val="2"/>
      </rPr>
      <t xml:space="preserve"> TLSMDIF-003</t>
    </r>
  </si>
  <si>
    <r>
      <t xml:space="preserve">Área: </t>
    </r>
    <r>
      <rPr>
        <sz val="12"/>
        <color theme="1"/>
        <rFont val="Arial"/>
        <family val="2"/>
      </rPr>
      <t>TERAPIA DE LENGUAJE</t>
    </r>
  </si>
  <si>
    <r>
      <t xml:space="preserve">Área: </t>
    </r>
    <r>
      <rPr>
        <sz val="12"/>
        <color theme="1"/>
        <rFont val="Arial"/>
        <family val="2"/>
      </rPr>
      <t>ASESORIA JURIDICA</t>
    </r>
  </si>
  <si>
    <r>
      <t xml:space="preserve">                                           </t>
    </r>
    <r>
      <rPr>
        <b/>
        <sz val="12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Código de Inventario: </t>
    </r>
    <r>
      <rPr>
        <sz val="12"/>
        <color theme="1"/>
        <rFont val="Arial"/>
        <family val="2"/>
      </rPr>
      <t xml:space="preserve">PMSMDIF-007 </t>
    </r>
  </si>
  <si>
    <r>
      <t xml:space="preserve">Área: </t>
    </r>
    <r>
      <rPr>
        <sz val="12"/>
        <color theme="1"/>
        <rFont val="Arial"/>
        <family val="2"/>
      </rPr>
      <t xml:space="preserve"> PAMAR </t>
    </r>
  </si>
  <si>
    <r>
      <t xml:space="preserve">                                           </t>
    </r>
    <r>
      <rPr>
        <b/>
        <sz val="12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Código de Inventario: </t>
    </r>
    <r>
      <rPr>
        <sz val="12"/>
        <color theme="1"/>
        <rFont val="Arial"/>
        <family val="2"/>
      </rPr>
      <t xml:space="preserve">TSSMDIF-002 </t>
    </r>
  </si>
  <si>
    <r>
      <t xml:space="preserve">Área: </t>
    </r>
    <r>
      <rPr>
        <sz val="12"/>
        <color theme="1"/>
        <rFont val="Arial"/>
        <family val="2"/>
      </rPr>
      <t>TRABAJO SOCIAL</t>
    </r>
  </si>
  <si>
    <r>
      <t xml:space="preserve">                                           </t>
    </r>
    <r>
      <rPr>
        <b/>
        <sz val="12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Código de Inventario: </t>
    </r>
    <r>
      <rPr>
        <sz val="12"/>
        <color theme="1"/>
        <rFont val="Arial"/>
        <family val="2"/>
      </rPr>
      <t xml:space="preserve">PSSMDIF-008 </t>
    </r>
  </si>
  <si>
    <r>
      <t xml:space="preserve">Área: </t>
    </r>
    <r>
      <rPr>
        <sz val="12"/>
        <color theme="1"/>
        <rFont val="Arial"/>
        <family val="2"/>
      </rPr>
      <t xml:space="preserve"> PSICOLOGIA</t>
    </r>
  </si>
  <si>
    <r>
      <t xml:space="preserve">                                           </t>
    </r>
    <r>
      <rPr>
        <b/>
        <sz val="12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Código de Inventario: </t>
    </r>
    <r>
      <rPr>
        <sz val="12"/>
        <color theme="1"/>
        <rFont val="Arial"/>
        <family val="2"/>
      </rPr>
      <t xml:space="preserve">PASMDIF-009 </t>
    </r>
  </si>
  <si>
    <r>
      <t xml:space="preserve">Área: </t>
    </r>
    <r>
      <rPr>
        <sz val="12"/>
        <color theme="1"/>
        <rFont val="Arial"/>
        <family val="2"/>
      </rPr>
      <t xml:space="preserve"> PROGRAMAS ALIMENTARIOS</t>
    </r>
  </si>
  <si>
    <t xml:space="preserve">                                  Inventario y Resguardo de Mobiliario y Equipo</t>
  </si>
  <si>
    <r>
      <t xml:space="preserve">Área: </t>
    </r>
    <r>
      <rPr>
        <sz val="11"/>
        <color theme="1"/>
        <rFont val="Arial"/>
        <family val="2"/>
      </rPr>
      <t xml:space="preserve"> CAIC LELE</t>
    </r>
  </si>
  <si>
    <r>
      <t xml:space="preserve">                                           </t>
    </r>
    <r>
      <rPr>
        <b/>
        <sz val="11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Código de Inventario: CAICSASMDIF</t>
    </r>
  </si>
  <si>
    <t>SISTEMA MUNICIPAL PARA EL DESARROLLO INTEGRAL DE LA FAMILIA DE SAN SALVADOR HIDALGO</t>
  </si>
  <si>
    <t>INVENTARIO Y RESGUARDO DE MOBILIARIO Y EQUIPO</t>
  </si>
  <si>
    <t>Área</t>
  </si>
  <si>
    <t xml:space="preserve">Firma </t>
  </si>
  <si>
    <t xml:space="preserve">Dirección </t>
  </si>
  <si>
    <t xml:space="preserve">Ninguna </t>
  </si>
  <si>
    <t>Finanzas</t>
  </si>
  <si>
    <t xml:space="preserve">Recepción </t>
  </si>
  <si>
    <t>Coordinación de Adultos Mayores</t>
  </si>
  <si>
    <t xml:space="preserve">Consultorio Médico </t>
  </si>
  <si>
    <t xml:space="preserve">Dra. Arianna Cortés Hernández </t>
  </si>
  <si>
    <t xml:space="preserve">Terapia Física </t>
  </si>
  <si>
    <t xml:space="preserve">Terapia de Lenguaje </t>
  </si>
  <si>
    <t xml:space="preserve">Asesoria Jurídica </t>
  </si>
  <si>
    <t xml:space="preserve">Centro PAMAR </t>
  </si>
  <si>
    <t xml:space="preserve">Psicologia </t>
  </si>
  <si>
    <t xml:space="preserve">Programas Alimentarios </t>
  </si>
  <si>
    <t>CAI LELE San Antonio Zaragoza</t>
  </si>
  <si>
    <t>CASASMDIF</t>
  </si>
  <si>
    <t xml:space="preserve">CAI Amigos del Sol San Salvador </t>
  </si>
  <si>
    <t>CASSSMDIF</t>
  </si>
  <si>
    <t>VEN-001</t>
  </si>
  <si>
    <t>Ventiladores</t>
  </si>
  <si>
    <t xml:space="preserve">Taurus </t>
  </si>
  <si>
    <t xml:space="preserve">Universe </t>
  </si>
  <si>
    <t xml:space="preserve">Color Negro con Morado </t>
  </si>
  <si>
    <r>
      <t xml:space="preserve">                                           </t>
    </r>
    <r>
      <rPr>
        <b/>
        <sz val="12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Código de Inventario: </t>
    </r>
    <r>
      <rPr>
        <sz val="12"/>
        <color theme="1"/>
        <rFont val="Arial"/>
        <family val="2"/>
      </rPr>
      <t>RCSMDIF-011</t>
    </r>
  </si>
  <si>
    <r>
      <t xml:space="preserve">                                           </t>
    </r>
    <r>
      <rPr>
        <b/>
        <sz val="12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Código de Inventario: </t>
    </r>
    <r>
      <rPr>
        <sz val="12"/>
        <color theme="1"/>
        <rFont val="Arial"/>
        <family val="2"/>
      </rPr>
      <t>AYSMDIF-012</t>
    </r>
  </si>
  <si>
    <t>LTP-050</t>
  </si>
  <si>
    <t xml:space="preserve">HUAWEI </t>
  </si>
  <si>
    <t>LAPTOP THIN MATE BOOK 13 Ci5</t>
  </si>
  <si>
    <t xml:space="preserve">Color morada </t>
  </si>
  <si>
    <t xml:space="preserve">Timbres Fiscales </t>
  </si>
  <si>
    <r>
      <t xml:space="preserve">                                           </t>
    </r>
    <r>
      <rPr>
        <b/>
        <sz val="12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Código de Inventario: </t>
    </r>
    <r>
      <rPr>
        <sz val="12"/>
        <color theme="1"/>
        <rFont val="Arial"/>
        <family val="2"/>
      </rPr>
      <t>ASSMDIF-006</t>
    </r>
  </si>
  <si>
    <t xml:space="preserve"> C </t>
  </si>
  <si>
    <t>LIC. YESENIA LOPEZ LARIOS</t>
  </si>
  <si>
    <t>Lic. Yesenia Lopez Larios</t>
  </si>
  <si>
    <t>L.C. Maria Isabel Mejia Angeles</t>
  </si>
  <si>
    <t>C. Jitcel Eneida Lozano Lopez</t>
  </si>
  <si>
    <t>C.Leonardo Daniel Meza Hernandez</t>
  </si>
  <si>
    <t>Terapeuta Nayeli Herrera Hernandez</t>
  </si>
  <si>
    <t>Lic.Maria Guadalupe Cruz Perez</t>
  </si>
  <si>
    <t>Lic. Tatiana Asucena Peña Alviter</t>
  </si>
  <si>
    <t>Lic. Cinthya Vianez Lozano Cabrera</t>
  </si>
  <si>
    <t>Lic. Claudia Cecilia Nuñez Ordoñez</t>
  </si>
  <si>
    <t>Lic. Aline Vazquez Isidro</t>
  </si>
  <si>
    <t>Profr. Said Salas Rancho</t>
  </si>
  <si>
    <t>Profra. Mayra Guadalupe  Hernandez Lopez</t>
  </si>
  <si>
    <t>Fecha De Inventario: 01 DE ENERO AL 31 DE DICIEMBRE DEL 2024</t>
  </si>
  <si>
    <r>
      <rPr>
        <b/>
        <sz val="12"/>
        <color theme="1"/>
        <rFont val="Arial"/>
        <family val="2"/>
      </rPr>
      <t>Responsable:</t>
    </r>
    <r>
      <rPr>
        <sz val="12"/>
        <color theme="1"/>
        <rFont val="Arial"/>
        <family val="2"/>
      </rPr>
      <t xml:space="preserve">  LIC. Yesenia Lopez Larios</t>
    </r>
  </si>
  <si>
    <t>DRA, MARIBEL TAPIA OLVERA</t>
  </si>
  <si>
    <t xml:space="preserve">                      LIC. YESENIA LOPEZ LARIOS</t>
  </si>
  <si>
    <r>
      <rPr>
        <b/>
        <sz val="12"/>
        <color theme="1"/>
        <rFont val="Arial"/>
        <family val="2"/>
      </rPr>
      <t>Responsable:</t>
    </r>
    <r>
      <rPr>
        <sz val="12"/>
        <color theme="1"/>
        <rFont val="Arial"/>
        <family val="2"/>
      </rPr>
      <t xml:space="preserve">  L.C. MARIA ISABEL MEJIA ANGELES</t>
    </r>
  </si>
  <si>
    <t>L.C.Maria Isabel Mejia Angeles</t>
  </si>
  <si>
    <t xml:space="preserve">                 L.C.MARIA ISABEL MEJIA ANGELES</t>
  </si>
  <si>
    <t>HP PRO DESK 400 G7</t>
  </si>
  <si>
    <t>Color Negro</t>
  </si>
  <si>
    <t>HP DESKTOP HP 400 G7</t>
  </si>
  <si>
    <r>
      <rPr>
        <b/>
        <sz val="11"/>
        <color theme="1"/>
        <rFont val="Arial"/>
        <family val="2"/>
      </rPr>
      <t>Responsable:</t>
    </r>
    <r>
      <rPr>
        <sz val="11"/>
        <color theme="1"/>
        <rFont val="Arial"/>
        <family val="2"/>
      </rPr>
      <t xml:space="preserve">  JITCEL ENEYDA LOZANO PEREZ </t>
    </r>
  </si>
  <si>
    <t>DRA. MARIBEL TAPIA OLVERA</t>
  </si>
  <si>
    <t>JITCEL ENEYDA LOZANO PEREZ</t>
  </si>
  <si>
    <r>
      <rPr>
        <b/>
        <sz val="11"/>
        <color theme="1"/>
        <rFont val="Arial"/>
        <family val="2"/>
      </rPr>
      <t>Responsable:</t>
    </r>
    <r>
      <rPr>
        <sz val="11"/>
        <color theme="1"/>
        <rFont val="Arial"/>
        <family val="2"/>
      </rPr>
      <t xml:space="preserve"> LEONARDO DANIEL MEZA HERNANDEZ</t>
    </r>
  </si>
  <si>
    <t>C. LEONARDO DANIEL MEZA HERNANDEZ</t>
  </si>
  <si>
    <t>Lic. Lorena Elizabeth Mendoza Serrano</t>
  </si>
  <si>
    <r>
      <rPr>
        <b/>
        <sz val="12"/>
        <color theme="1"/>
        <rFont val="Arial"/>
        <family val="2"/>
      </rPr>
      <t>Responsable:</t>
    </r>
    <r>
      <rPr>
        <sz val="12"/>
        <color theme="1"/>
        <rFont val="Arial"/>
        <family val="2"/>
      </rPr>
      <t xml:space="preserve"> LIC. Lorena Elizabeth Mendoza Serrano                    </t>
    </r>
  </si>
  <si>
    <t xml:space="preserve">                       LIC. LORENA ELIZABETH MENDOZA SERRANO</t>
  </si>
  <si>
    <r>
      <rPr>
        <b/>
        <sz val="12"/>
        <color theme="1"/>
        <rFont val="Arial"/>
        <family val="2"/>
      </rPr>
      <t>Responsable:</t>
    </r>
    <r>
      <rPr>
        <sz val="12"/>
        <color theme="1"/>
        <rFont val="Arial"/>
        <family val="2"/>
      </rPr>
      <t xml:space="preserve"> :LIC.NAYELI HERRERA HERNANDEZ              </t>
    </r>
  </si>
  <si>
    <t>Lic. Nayeli Herrera Hernandez</t>
  </si>
  <si>
    <t>DRA. ,MARIBEL TAPIA OLVERA</t>
  </si>
  <si>
    <t>LIC. NAYELI HERRERA HERNANDEZ</t>
  </si>
  <si>
    <t>NUEVO</t>
  </si>
  <si>
    <t>EQUIPO DE COMPUTO</t>
  </si>
  <si>
    <t>COMPUTADORA</t>
  </si>
  <si>
    <t>LENOVO THINKCENTRE M9205</t>
  </si>
  <si>
    <r>
      <rPr>
        <b/>
        <sz val="12"/>
        <color theme="1"/>
        <rFont val="Arial"/>
        <family val="2"/>
      </rPr>
      <t>Responsable:</t>
    </r>
    <r>
      <rPr>
        <sz val="12"/>
        <color theme="1"/>
        <rFont val="Arial"/>
        <family val="2"/>
      </rPr>
      <t xml:space="preserve">  LIC. MARIA GUADALUPE CRUZ PEREZ</t>
    </r>
  </si>
  <si>
    <t>Lic. Maria Guadalupe Cruz Perez</t>
  </si>
  <si>
    <t xml:space="preserve">                                LIC. MARIA GUADALUPE CRUZ PEREZ</t>
  </si>
  <si>
    <r>
      <rPr>
        <b/>
        <sz val="12"/>
        <color theme="1"/>
        <rFont val="Arial"/>
        <family val="2"/>
      </rPr>
      <t>Responsable:</t>
    </r>
    <r>
      <rPr>
        <sz val="12"/>
        <color theme="1"/>
        <rFont val="Arial"/>
        <family val="2"/>
      </rPr>
      <t xml:space="preserve">  LIC. TATIANA ASUCENA PEÑA ALVITER</t>
    </r>
  </si>
  <si>
    <t>LIC. TATIANA ASUCENA PEÑA ALVITER</t>
  </si>
  <si>
    <t>DRA- MARIBEL TAPIA OLVERA</t>
  </si>
  <si>
    <r>
      <rPr>
        <b/>
        <sz val="12"/>
        <color theme="1"/>
        <rFont val="Arial"/>
        <family val="2"/>
      </rPr>
      <t>Responsable:</t>
    </r>
    <r>
      <rPr>
        <sz val="12"/>
        <color theme="1"/>
        <rFont val="Arial"/>
        <family val="2"/>
      </rPr>
      <t xml:space="preserve">  T.S. CINTHYA VIANEY LOZANO CABRERA</t>
    </r>
  </si>
  <si>
    <t>T.S. CINTHYA VIANEY LOZANO CABRERA</t>
  </si>
  <si>
    <t xml:space="preserve">DRA, MARIBEL TAPIA OLVERA </t>
  </si>
  <si>
    <t>UBR PSICOL</t>
  </si>
  <si>
    <r>
      <rPr>
        <b/>
        <sz val="12"/>
        <color theme="1"/>
        <rFont val="Arial"/>
        <family val="2"/>
      </rPr>
      <t>Responsable:</t>
    </r>
    <r>
      <rPr>
        <sz val="12"/>
        <color theme="1"/>
        <rFont val="Arial"/>
        <family val="2"/>
      </rPr>
      <t xml:space="preserve">  LIC. CLAUDIA CECILIA NUÑEZ ORDOÑEZ</t>
    </r>
  </si>
  <si>
    <t>Lic.Claudia Cecilia Nuñez Ordonez</t>
  </si>
  <si>
    <r>
      <rPr>
        <b/>
        <sz val="12"/>
        <color theme="1"/>
        <rFont val="Arial"/>
        <family val="2"/>
      </rPr>
      <t>Responsable:</t>
    </r>
    <r>
      <rPr>
        <sz val="12"/>
        <color theme="1"/>
        <rFont val="Arial"/>
        <family val="2"/>
      </rPr>
      <t xml:space="preserve">  LIC.ALINE VAZQUEZ ISIDRO</t>
    </r>
  </si>
  <si>
    <t>LIC. ALINE VAZQUEZ ISIDRO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</si>
</sst>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20"/>
      <color theme="1"/>
      <name val="Arial"/>
      <family val="2"/>
    </font>
    <font>
      <b/>
      <sz val="24"/>
      <color theme="1"/>
      <name val="Arial"/>
      <family val="2"/>
    </font>
    <font>
      <b/>
      <sz val="8"/>
      <color theme="1"/>
      <name val="Arial"/>
      <family val="2"/>
    </font>
    <font>
      <sz val="1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44" fontId="7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97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5" fillId="0" borderId="8" xfId="0" applyFont="1" applyBorder="1"/>
    <xf numFmtId="0" fontId="5" fillId="0" borderId="8" xfId="0" applyFont="1" applyBorder="1" applyAlignment="1">
      <alignment wrapText="1"/>
    </xf>
    <xf numFmtId="0" fontId="5" fillId="0" borderId="0" xfId="0" applyFont="1"/>
    <xf numFmtId="0" fontId="5" fillId="0" borderId="6" xfId="0" applyFont="1" applyBorder="1"/>
    <xf numFmtId="0" fontId="5" fillId="0" borderId="6" xfId="0" applyFont="1" applyBorder="1" applyAlignment="1">
      <alignment wrapText="1"/>
    </xf>
    <xf numFmtId="0" fontId="0" fillId="0" borderId="0" xfId="0" applyFont="1"/>
    <xf numFmtId="0" fontId="3" fillId="0" borderId="1" xfId="0" applyFont="1" applyBorder="1" applyAlignment="1">
      <alignment horizontal="center" wrapText="1"/>
    </xf>
    <xf numFmtId="0" fontId="0" fillId="0" borderId="0" xfId="0" applyFont="1" applyAlignment="1">
      <alignment wrapText="1"/>
    </xf>
    <xf numFmtId="8" fontId="5" fillId="0" borderId="6" xfId="0" applyNumberFormat="1" applyFont="1" applyBorder="1" applyAlignment="1">
      <alignment wrapText="1"/>
    </xf>
    <xf numFmtId="0" fontId="5" fillId="0" borderId="6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15" fontId="5" fillId="0" borderId="8" xfId="0" applyNumberFormat="1" applyFont="1" applyBorder="1"/>
    <xf numFmtId="6" fontId="5" fillId="0" borderId="8" xfId="0" applyNumberFormat="1" applyFont="1" applyBorder="1" applyAlignment="1">
      <alignment wrapText="1"/>
    </xf>
    <xf numFmtId="0" fontId="1" fillId="0" borderId="15" xfId="0" applyFont="1" applyBorder="1"/>
    <xf numFmtId="0" fontId="5" fillId="0" borderId="0" xfId="0" applyFont="1" applyFill="1"/>
    <xf numFmtId="0" fontId="3" fillId="3" borderId="0" xfId="0" applyFont="1" applyFill="1"/>
    <xf numFmtId="0" fontId="5" fillId="3" borderId="0" xfId="0" applyFont="1" applyFill="1"/>
    <xf numFmtId="0" fontId="3" fillId="0" borderId="0" xfId="0" applyFont="1" applyFill="1"/>
    <xf numFmtId="0" fontId="0" fillId="0" borderId="0" xfId="0" applyFont="1" applyBorder="1"/>
    <xf numFmtId="0" fontId="0" fillId="0" borderId="0" xfId="0" applyFont="1" applyBorder="1" applyAlignment="1">
      <alignment wrapText="1"/>
    </xf>
    <xf numFmtId="0" fontId="1" fillId="0" borderId="0" xfId="0" applyFont="1" applyBorder="1" applyAlignment="1"/>
    <xf numFmtId="44" fontId="5" fillId="0" borderId="17" xfId="0" applyNumberFormat="1" applyFont="1" applyFill="1" applyBorder="1" applyAlignment="1">
      <alignment horizontal="center" vertical="center" wrapText="1"/>
    </xf>
    <xf numFmtId="44" fontId="5" fillId="0" borderId="8" xfId="0" applyNumberFormat="1" applyFont="1" applyFill="1" applyBorder="1" applyAlignment="1">
      <alignment horizontal="center" vertical="center" wrapText="1"/>
    </xf>
    <xf numFmtId="14" fontId="5" fillId="0" borderId="16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right" wrapText="1"/>
    </xf>
    <xf numFmtId="0" fontId="0" fillId="0" borderId="0" xfId="0" applyFont="1" applyAlignment="1">
      <alignment horizontal="center"/>
    </xf>
    <xf numFmtId="44" fontId="5" fillId="0" borderId="17" xfId="0" applyNumberFormat="1" applyFont="1" applyFill="1" applyBorder="1" applyAlignment="1">
      <alignment horizontal="center" vertical="center" wrapText="1"/>
    </xf>
    <xf numFmtId="14" fontId="5" fillId="0" borderId="17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4" fontId="5" fillId="0" borderId="8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14" fontId="5" fillId="0" borderId="8" xfId="0" applyNumberFormat="1" applyFont="1" applyFill="1" applyBorder="1" applyAlignment="1">
      <alignment horizontal="center" vertical="center"/>
    </xf>
    <xf numFmtId="44" fontId="5" fillId="0" borderId="6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14" fontId="5" fillId="3" borderId="8" xfId="0" applyNumberFormat="1" applyFont="1" applyFill="1" applyBorder="1" applyAlignment="1">
      <alignment horizontal="center" vertical="center"/>
    </xf>
    <xf numFmtId="44" fontId="5" fillId="3" borderId="8" xfId="0" applyNumberFormat="1" applyFont="1" applyFill="1" applyBorder="1" applyAlignment="1">
      <alignment horizontal="center" vertical="center" wrapText="1"/>
    </xf>
    <xf numFmtId="14" fontId="5" fillId="0" borderId="6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/>
    </xf>
    <xf numFmtId="44" fontId="5" fillId="0" borderId="6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6" xfId="0" applyFont="1" applyBorder="1" applyAlignment="1">
      <alignment vertical="center" wrapText="1"/>
    </xf>
    <xf numFmtId="0" fontId="10" fillId="0" borderId="8" xfId="3" applyFont="1" applyBorder="1" applyAlignment="1">
      <alignment vertical="center"/>
    </xf>
    <xf numFmtId="0" fontId="10" fillId="0" borderId="6" xfId="3" applyFont="1" applyBorder="1" applyAlignment="1">
      <alignment vertical="center"/>
    </xf>
    <xf numFmtId="0" fontId="9" fillId="0" borderId="8" xfId="0" applyFont="1" applyBorder="1" applyAlignment="1">
      <alignment horizontal="center" vertical="center" wrapText="1"/>
    </xf>
    <xf numFmtId="44" fontId="9" fillId="0" borderId="8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/>
    </xf>
    <xf numFmtId="44" fontId="9" fillId="0" borderId="8" xfId="0" applyNumberFormat="1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14" fontId="9" fillId="0" borderId="17" xfId="0" applyNumberFormat="1" applyFont="1" applyFill="1" applyBorder="1" applyAlignment="1">
      <alignment horizontal="center" vertical="center"/>
    </xf>
    <xf numFmtId="44" fontId="9" fillId="0" borderId="17" xfId="0" applyNumberFormat="1" applyFont="1" applyFill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7" xfId="0" applyNumberFormat="1" applyFont="1" applyFill="1" applyBorder="1" applyAlignment="1">
      <alignment horizontal="center" vertical="center" wrapText="1"/>
    </xf>
    <xf numFmtId="14" fontId="9" fillId="0" borderId="6" xfId="0" applyNumberFormat="1" applyFont="1" applyFill="1" applyBorder="1" applyAlignment="1">
      <alignment horizontal="center" vertical="center" wrapText="1"/>
    </xf>
    <xf numFmtId="44" fontId="9" fillId="0" borderId="6" xfId="0" applyNumberFormat="1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14" fontId="9" fillId="0" borderId="21" xfId="0" applyNumberFormat="1" applyFont="1" applyFill="1" applyBorder="1" applyAlignment="1">
      <alignment horizontal="center" vertical="center" wrapText="1"/>
    </xf>
    <xf numFmtId="44" fontId="9" fillId="0" borderId="21" xfId="0" applyNumberFormat="1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44" fontId="15" fillId="0" borderId="6" xfId="0" applyNumberFormat="1" applyFont="1" applyFill="1" applyBorder="1" applyAlignment="1">
      <alignment horizontal="center" vertical="center" wrapText="1"/>
    </xf>
    <xf numFmtId="14" fontId="15" fillId="0" borderId="8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9" fillId="3" borderId="8" xfId="0" applyFont="1" applyFill="1" applyBorder="1" applyAlignment="1">
      <alignment horizontal="center" vertical="center" wrapText="1"/>
    </xf>
    <xf numFmtId="44" fontId="9" fillId="3" borderId="8" xfId="0" applyNumberFormat="1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8" fontId="9" fillId="3" borderId="8" xfId="0" applyNumberFormat="1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44" fontId="9" fillId="3" borderId="17" xfId="0" applyNumberFormat="1" applyFont="1" applyFill="1" applyBorder="1" applyAlignment="1">
      <alignment horizontal="center" vertical="center" wrapText="1"/>
    </xf>
    <xf numFmtId="14" fontId="9" fillId="3" borderId="8" xfId="0" applyNumberFormat="1" applyFont="1" applyFill="1" applyBorder="1" applyAlignment="1">
      <alignment horizontal="center" vertical="center" wrapText="1"/>
    </xf>
    <xf numFmtId="14" fontId="9" fillId="3" borderId="17" xfId="0" applyNumberFormat="1" applyFont="1" applyFill="1" applyBorder="1" applyAlignment="1">
      <alignment horizontal="center" vertical="center" wrapText="1"/>
    </xf>
    <xf numFmtId="44" fontId="9" fillId="3" borderId="6" xfId="0" applyNumberFormat="1" applyFont="1" applyFill="1" applyBorder="1" applyAlignment="1">
      <alignment horizontal="center" vertical="center" wrapText="1"/>
    </xf>
    <xf numFmtId="44" fontId="9" fillId="3" borderId="16" xfId="0" applyNumberFormat="1" applyFont="1" applyFill="1" applyBorder="1" applyAlignment="1">
      <alignment horizontal="center" vertical="center" wrapText="1"/>
    </xf>
    <xf numFmtId="14" fontId="9" fillId="3" borderId="6" xfId="0" applyNumberFormat="1" applyFont="1" applyFill="1" applyBorder="1" applyAlignment="1">
      <alignment horizontal="center" vertical="center" wrapText="1"/>
    </xf>
    <xf numFmtId="14" fontId="9" fillId="3" borderId="16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14" fontId="9" fillId="0" borderId="16" xfId="0" applyNumberFormat="1" applyFont="1" applyBorder="1" applyAlignment="1">
      <alignment horizontal="center" vertical="center" wrapText="1"/>
    </xf>
    <xf numFmtId="44" fontId="9" fillId="0" borderId="16" xfId="0" applyNumberFormat="1" applyFont="1" applyBorder="1" applyAlignment="1">
      <alignment horizontal="center" vertical="center" wrapText="1"/>
    </xf>
    <xf numFmtId="15" fontId="9" fillId="0" borderId="8" xfId="0" applyNumberFormat="1" applyFont="1" applyFill="1" applyBorder="1" applyAlignment="1">
      <alignment horizontal="center" vertical="center" wrapText="1"/>
    </xf>
    <xf numFmtId="14" fontId="9" fillId="0" borderId="16" xfId="0" applyNumberFormat="1" applyFont="1" applyFill="1" applyBorder="1" applyAlignment="1">
      <alignment horizontal="center" vertical="center" wrapText="1"/>
    </xf>
    <xf numFmtId="44" fontId="9" fillId="0" borderId="16" xfId="0" applyNumberFormat="1" applyFont="1" applyFill="1" applyBorder="1" applyAlignment="1">
      <alignment horizontal="center" vertical="center" wrapText="1"/>
    </xf>
    <xf numFmtId="15" fontId="9" fillId="0" borderId="8" xfId="0" applyNumberFormat="1" applyFont="1" applyBorder="1" applyAlignment="1">
      <alignment horizontal="center" vertical="center" wrapText="1"/>
    </xf>
    <xf numFmtId="44" fontId="9" fillId="0" borderId="16" xfId="0" applyNumberFormat="1" applyFont="1" applyFill="1" applyBorder="1" applyAlignment="1">
      <alignment horizontal="center" vertical="center" wrapText="1"/>
    </xf>
    <xf numFmtId="14" fontId="9" fillId="0" borderId="16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9" fillId="0" borderId="25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9" fillId="0" borderId="6" xfId="0" applyFont="1" applyBorder="1"/>
    <xf numFmtId="0" fontId="9" fillId="0" borderId="6" xfId="0" applyFont="1" applyBorder="1" applyAlignment="1">
      <alignment horizontal="center" vertical="center"/>
    </xf>
    <xf numFmtId="14" fontId="15" fillId="0" borderId="8" xfId="0" applyNumberFormat="1" applyFont="1" applyFill="1" applyBorder="1" applyAlignment="1">
      <alignment horizontal="center" vertical="center" wrapText="1"/>
    </xf>
    <xf numFmtId="44" fontId="9" fillId="0" borderId="16" xfId="0" applyNumberFormat="1" applyFont="1" applyFill="1" applyBorder="1" applyAlignment="1">
      <alignment horizontal="center" vertical="center" wrapText="1"/>
    </xf>
    <xf numFmtId="44" fontId="9" fillId="0" borderId="8" xfId="0" applyNumberFormat="1" applyFont="1" applyFill="1" applyBorder="1" applyAlignment="1">
      <alignment horizontal="center" vertical="center" wrapText="1"/>
    </xf>
    <xf numFmtId="14" fontId="9" fillId="3" borderId="17" xfId="0" applyNumberFormat="1" applyFont="1" applyFill="1" applyBorder="1" applyAlignment="1">
      <alignment horizontal="center" vertical="center" wrapText="1"/>
    </xf>
    <xf numFmtId="14" fontId="9" fillId="3" borderId="8" xfId="0" applyNumberFormat="1" applyFont="1" applyFill="1" applyBorder="1" applyAlignment="1">
      <alignment horizontal="center" vertical="center" wrapText="1"/>
    </xf>
    <xf numFmtId="44" fontId="9" fillId="3" borderId="17" xfId="0" applyNumberFormat="1" applyFont="1" applyFill="1" applyBorder="1" applyAlignment="1">
      <alignment horizontal="center" vertical="center" wrapText="1"/>
    </xf>
    <xf numFmtId="44" fontId="9" fillId="3" borderId="8" xfId="0" applyNumberFormat="1" applyFont="1" applyFill="1" applyBorder="1" applyAlignment="1">
      <alignment horizontal="center" vertical="center" wrapText="1"/>
    </xf>
    <xf numFmtId="14" fontId="9" fillId="0" borderId="17" xfId="0" applyNumberFormat="1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44" fontId="9" fillId="0" borderId="17" xfId="0" applyNumberFormat="1" applyFont="1" applyFill="1" applyBorder="1" applyAlignment="1">
      <alignment horizontal="center" vertical="center" wrapText="1"/>
    </xf>
    <xf numFmtId="44" fontId="9" fillId="0" borderId="8" xfId="0" applyNumberFormat="1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0" borderId="16" xfId="0" applyNumberFormat="1" applyFont="1" applyFill="1" applyBorder="1" applyAlignment="1">
      <alignment horizontal="center" vertical="center" wrapText="1"/>
    </xf>
    <xf numFmtId="14" fontId="5" fillId="0" borderId="16" xfId="0" applyNumberFormat="1" applyFont="1" applyFill="1" applyBorder="1" applyAlignment="1">
      <alignment horizontal="center" vertical="center"/>
    </xf>
    <xf numFmtId="44" fontId="5" fillId="0" borderId="17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14" fontId="9" fillId="0" borderId="6" xfId="0" applyNumberFormat="1" applyFont="1" applyFill="1" applyBorder="1" applyAlignment="1">
      <alignment horizontal="center" vertical="center" wrapText="1"/>
    </xf>
    <xf numFmtId="44" fontId="9" fillId="0" borderId="6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14" fontId="9" fillId="0" borderId="16" xfId="0" applyNumberFormat="1" applyFont="1" applyFill="1" applyBorder="1" applyAlignment="1">
      <alignment horizontal="center" vertical="center" wrapText="1"/>
    </xf>
    <xf numFmtId="14" fontId="9" fillId="0" borderId="17" xfId="0" applyNumberFormat="1" applyFont="1" applyFill="1" applyBorder="1" applyAlignment="1">
      <alignment horizontal="center" vertical="center" wrapText="1"/>
    </xf>
    <xf numFmtId="44" fontId="9" fillId="0" borderId="16" xfId="0" applyNumberFormat="1" applyFont="1" applyFill="1" applyBorder="1" applyAlignment="1">
      <alignment horizontal="center" vertical="center" wrapText="1"/>
    </xf>
    <xf numFmtId="44" fontId="9" fillId="0" borderId="17" xfId="0" applyNumberFormat="1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44" fontId="9" fillId="0" borderId="8" xfId="0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4" fontId="9" fillId="0" borderId="18" xfId="0" applyNumberFormat="1" applyFont="1" applyBorder="1" applyAlignment="1">
      <alignment horizontal="center" vertical="center" wrapText="1"/>
    </xf>
    <xf numFmtId="14" fontId="9" fillId="0" borderId="17" xfId="0" applyNumberFormat="1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44" fontId="9" fillId="0" borderId="18" xfId="0" applyNumberFormat="1" applyFont="1" applyBorder="1" applyAlignment="1">
      <alignment horizontal="center" vertical="center" wrapText="1"/>
    </xf>
    <xf numFmtId="44" fontId="9" fillId="0" borderId="17" xfId="0" applyNumberFormat="1" applyFont="1" applyBorder="1" applyAlignment="1">
      <alignment horizontal="center" vertical="center" wrapText="1"/>
    </xf>
    <xf numFmtId="44" fontId="9" fillId="0" borderId="8" xfId="0" applyNumberFormat="1" applyFont="1" applyBorder="1" applyAlignment="1">
      <alignment horizontal="center" vertical="center" wrapText="1"/>
    </xf>
    <xf numFmtId="14" fontId="9" fillId="0" borderId="18" xfId="0" applyNumberFormat="1" applyFont="1" applyFill="1" applyBorder="1" applyAlignment="1">
      <alignment horizontal="center" vertical="center" wrapText="1"/>
    </xf>
    <xf numFmtId="44" fontId="9" fillId="0" borderId="18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4" fontId="9" fillId="3" borderId="18" xfId="0" applyNumberFormat="1" applyFont="1" applyFill="1" applyBorder="1" applyAlignment="1">
      <alignment horizontal="center" vertical="center" wrapText="1"/>
    </xf>
    <xf numFmtId="14" fontId="9" fillId="3" borderId="17" xfId="0" applyNumberFormat="1" applyFont="1" applyFill="1" applyBorder="1" applyAlignment="1">
      <alignment horizontal="center" vertical="center" wrapText="1"/>
    </xf>
    <xf numFmtId="14" fontId="9" fillId="3" borderId="8" xfId="0" applyNumberFormat="1" applyFont="1" applyFill="1" applyBorder="1" applyAlignment="1">
      <alignment horizontal="center" vertical="center" wrapText="1"/>
    </xf>
    <xf numFmtId="44" fontId="9" fillId="3" borderId="18" xfId="0" applyNumberFormat="1" applyFont="1" applyFill="1" applyBorder="1" applyAlignment="1">
      <alignment horizontal="center" vertical="center" wrapText="1"/>
    </xf>
    <xf numFmtId="44" fontId="9" fillId="3" borderId="17" xfId="0" applyNumberFormat="1" applyFont="1" applyFill="1" applyBorder="1" applyAlignment="1">
      <alignment horizontal="center" vertical="center" wrapText="1"/>
    </xf>
    <xf numFmtId="44" fontId="9" fillId="3" borderId="8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14" fontId="9" fillId="0" borderId="6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4" fontId="15" fillId="0" borderId="18" xfId="0" applyNumberFormat="1" applyFont="1" applyFill="1" applyBorder="1" applyAlignment="1">
      <alignment horizontal="center" vertical="center" wrapText="1"/>
    </xf>
    <xf numFmtId="14" fontId="15" fillId="0" borderId="17" xfId="0" applyNumberFormat="1" applyFont="1" applyFill="1" applyBorder="1" applyAlignment="1">
      <alignment horizontal="center" vertical="center" wrapText="1"/>
    </xf>
    <xf numFmtId="14" fontId="15" fillId="0" borderId="8" xfId="0" applyNumberFormat="1" applyFont="1" applyFill="1" applyBorder="1" applyAlignment="1">
      <alignment horizontal="center" vertical="center" wrapText="1"/>
    </xf>
    <xf numFmtId="44" fontId="15" fillId="0" borderId="18" xfId="0" applyNumberFormat="1" applyFont="1" applyFill="1" applyBorder="1" applyAlignment="1">
      <alignment vertical="center" wrapText="1"/>
    </xf>
    <xf numFmtId="44" fontId="15" fillId="0" borderId="17" xfId="0" applyNumberFormat="1" applyFont="1" applyFill="1" applyBorder="1" applyAlignment="1">
      <alignment vertical="center" wrapText="1"/>
    </xf>
    <xf numFmtId="44" fontId="15" fillId="0" borderId="8" xfId="0" applyNumberFormat="1" applyFont="1" applyFill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4" fontId="5" fillId="0" borderId="16" xfId="0" applyNumberFormat="1" applyFont="1" applyFill="1" applyBorder="1" applyAlignment="1">
      <alignment horizontal="center" vertical="center"/>
    </xf>
    <xf numFmtId="14" fontId="5" fillId="0" borderId="17" xfId="0" applyNumberFormat="1" applyFont="1" applyFill="1" applyBorder="1" applyAlignment="1">
      <alignment horizontal="center" vertical="center"/>
    </xf>
    <xf numFmtId="44" fontId="5" fillId="0" borderId="16" xfId="0" applyNumberFormat="1" applyFont="1" applyFill="1" applyBorder="1" applyAlignment="1">
      <alignment horizontal="center" vertical="center" wrapText="1"/>
    </xf>
    <xf numFmtId="44" fontId="5" fillId="0" borderId="17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0" xfId="0" applyFont="1" applyBorder="1" applyAlignment="1"/>
    <xf numFmtId="0" fontId="4" fillId="0" borderId="7" xfId="0" applyFont="1" applyBorder="1" applyAlignment="1"/>
    <xf numFmtId="0" fontId="4" fillId="0" borderId="5" xfId="0" applyFont="1" applyBorder="1" applyAlignment="1"/>
    <xf numFmtId="0" fontId="4" fillId="0" borderId="0" xfId="0" applyFont="1" applyBorder="1" applyAlignment="1"/>
    <xf numFmtId="0" fontId="2" fillId="0" borderId="7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5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12" xfId="0" applyFont="1" applyBorder="1" applyAlignment="1">
      <alignment wrapText="1"/>
    </xf>
  </cellXfs>
  <cellStyles count="4">
    <cellStyle name="Hipervínculo" xfId="3" builtinId="8"/>
    <cellStyle name="Moneda 5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8"/>
  <sheetViews>
    <sheetView tabSelected="1" view="pageBreakPreview" topLeftCell="A264" zoomScale="60" zoomScaleNormal="100" workbookViewId="0">
      <selection activeCell="F275" sqref="F275"/>
    </sheetView>
  </sheetViews>
  <sheetFormatPr baseColWidth="10" defaultRowHeight="14.25" x14ac:dyDescent="0.2"/>
  <cols>
    <col min="1" max="1" width="24.7109375" style="1" customWidth="1"/>
    <col min="2" max="2" width="17.7109375" style="1" customWidth="1"/>
    <col min="3" max="3" width="41.28515625" style="1" customWidth="1"/>
    <col min="4" max="4" width="21.5703125" style="1" customWidth="1"/>
    <col min="5" max="5" width="11.42578125" style="1"/>
    <col min="6" max="6" width="16.5703125" style="1" customWidth="1"/>
    <col min="7" max="8" width="11.42578125" style="1"/>
    <col min="9" max="9" width="16.140625" style="1" customWidth="1"/>
    <col min="10" max="10" width="11.42578125" style="1"/>
    <col min="11" max="11" width="18.42578125" style="1" customWidth="1"/>
    <col min="12" max="12" width="21.42578125" style="1" customWidth="1"/>
    <col min="13" max="16384" width="11.42578125" style="1"/>
  </cols>
  <sheetData>
    <row r="1" spans="1:11" s="65" customFormat="1" ht="92.25" customHeight="1" thickBot="1" x14ac:dyDescent="0.25">
      <c r="A1" s="241" t="s">
        <v>632</v>
      </c>
      <c r="B1" s="241"/>
      <c r="C1" s="241"/>
      <c r="D1" s="241"/>
      <c r="E1" s="241"/>
      <c r="F1" s="241"/>
    </row>
    <row r="2" spans="1:11" s="64" customFormat="1" ht="32.25" customHeight="1" thickBot="1" x14ac:dyDescent="0.3">
      <c r="A2" s="242" t="s">
        <v>633</v>
      </c>
      <c r="B2" s="243"/>
      <c r="C2" s="243"/>
      <c r="D2" s="243"/>
      <c r="E2" s="243"/>
      <c r="F2" s="244"/>
    </row>
    <row r="3" spans="1:11" ht="16.5" thickBot="1" x14ac:dyDescent="0.25">
      <c r="A3" s="66" t="s">
        <v>634</v>
      </c>
      <c r="B3" s="66" t="s">
        <v>7</v>
      </c>
      <c r="C3" s="66" t="s">
        <v>3</v>
      </c>
      <c r="D3" s="66" t="s">
        <v>6</v>
      </c>
      <c r="E3" s="159" t="s">
        <v>635</v>
      </c>
      <c r="F3" s="160"/>
    </row>
    <row r="4" spans="1:11" ht="48.75" customHeight="1" x14ac:dyDescent="0.2">
      <c r="A4" s="67" t="s">
        <v>636</v>
      </c>
      <c r="B4" s="70" t="s">
        <v>578</v>
      </c>
      <c r="C4" s="67" t="s">
        <v>668</v>
      </c>
      <c r="D4" s="67" t="s">
        <v>637</v>
      </c>
      <c r="E4" s="245"/>
      <c r="F4" s="245"/>
    </row>
    <row r="5" spans="1:11" ht="41.25" customHeight="1" x14ac:dyDescent="0.2">
      <c r="A5" s="68" t="s">
        <v>638</v>
      </c>
      <c r="B5" s="71" t="s">
        <v>579</v>
      </c>
      <c r="C5" s="68" t="s">
        <v>669</v>
      </c>
      <c r="D5" s="68" t="s">
        <v>637</v>
      </c>
      <c r="E5" s="246"/>
      <c r="F5" s="246"/>
    </row>
    <row r="6" spans="1:11" ht="59.25" customHeight="1" x14ac:dyDescent="0.2">
      <c r="A6" s="68" t="s">
        <v>639</v>
      </c>
      <c r="B6" s="71" t="s">
        <v>577</v>
      </c>
      <c r="C6" s="68" t="s">
        <v>670</v>
      </c>
      <c r="D6" s="68" t="s">
        <v>637</v>
      </c>
      <c r="E6" s="246"/>
      <c r="F6" s="246"/>
    </row>
    <row r="7" spans="1:11" ht="49.5" customHeight="1" x14ac:dyDescent="0.2">
      <c r="A7" s="69" t="s">
        <v>640</v>
      </c>
      <c r="B7" s="71" t="s">
        <v>20</v>
      </c>
      <c r="C7" s="68" t="s">
        <v>671</v>
      </c>
      <c r="D7" s="68" t="s">
        <v>637</v>
      </c>
      <c r="E7" s="246"/>
      <c r="F7" s="246"/>
    </row>
    <row r="8" spans="1:11" ht="46.5" customHeight="1" x14ac:dyDescent="0.2">
      <c r="A8" s="68" t="s">
        <v>641</v>
      </c>
      <c r="B8" s="71" t="s">
        <v>358</v>
      </c>
      <c r="C8" s="68" t="s">
        <v>642</v>
      </c>
      <c r="D8" s="68" t="s">
        <v>637</v>
      </c>
      <c r="E8" s="246"/>
      <c r="F8" s="246"/>
    </row>
    <row r="9" spans="1:11" ht="40.5" customHeight="1" x14ac:dyDescent="0.2">
      <c r="A9" s="68" t="s">
        <v>643</v>
      </c>
      <c r="B9" s="71" t="s">
        <v>16</v>
      </c>
      <c r="C9" s="133" t="s">
        <v>695</v>
      </c>
      <c r="D9" s="68" t="s">
        <v>637</v>
      </c>
      <c r="E9" s="246"/>
      <c r="F9" s="246"/>
    </row>
    <row r="10" spans="1:11" ht="36.75" customHeight="1" x14ac:dyDescent="0.2">
      <c r="A10" s="68" t="s">
        <v>644</v>
      </c>
      <c r="B10" s="71" t="s">
        <v>19</v>
      </c>
      <c r="C10" s="68" t="s">
        <v>672</v>
      </c>
      <c r="D10" s="68" t="s">
        <v>637</v>
      </c>
      <c r="E10" s="246"/>
      <c r="F10" s="246"/>
    </row>
    <row r="11" spans="1:11" ht="38.25" customHeight="1" x14ac:dyDescent="0.2">
      <c r="A11" s="68" t="s">
        <v>645</v>
      </c>
      <c r="B11" s="71" t="s">
        <v>357</v>
      </c>
      <c r="C11" s="68" t="s">
        <v>673</v>
      </c>
      <c r="D11" s="68" t="s">
        <v>637</v>
      </c>
      <c r="E11" s="246"/>
      <c r="F11" s="246"/>
    </row>
    <row r="12" spans="1:11" ht="40.5" customHeight="1" x14ac:dyDescent="0.2">
      <c r="A12" s="68" t="s">
        <v>646</v>
      </c>
      <c r="B12" s="71" t="s">
        <v>574</v>
      </c>
      <c r="C12" s="68" t="s">
        <v>674</v>
      </c>
      <c r="D12" s="68" t="s">
        <v>637</v>
      </c>
      <c r="E12" s="246"/>
      <c r="F12" s="246"/>
      <c r="K12" s="1" t="s">
        <v>666</v>
      </c>
    </row>
    <row r="13" spans="1:11" ht="45" customHeight="1" x14ac:dyDescent="0.2">
      <c r="A13" s="68" t="s">
        <v>17</v>
      </c>
      <c r="B13" s="71" t="s">
        <v>18</v>
      </c>
      <c r="C13" s="68" t="s">
        <v>675</v>
      </c>
      <c r="D13" s="68" t="s">
        <v>637</v>
      </c>
      <c r="E13" s="246"/>
      <c r="F13" s="246"/>
    </row>
    <row r="14" spans="1:11" ht="36" customHeight="1" x14ac:dyDescent="0.2">
      <c r="A14" s="68" t="s">
        <v>647</v>
      </c>
      <c r="B14" s="71" t="s">
        <v>575</v>
      </c>
      <c r="C14" s="68" t="s">
        <v>676</v>
      </c>
      <c r="D14" s="68" t="s">
        <v>637</v>
      </c>
      <c r="E14" s="246"/>
      <c r="F14" s="246"/>
    </row>
    <row r="15" spans="1:11" ht="43.5" customHeight="1" x14ac:dyDescent="0.2">
      <c r="A15" s="68" t="s">
        <v>648</v>
      </c>
      <c r="B15" s="71" t="s">
        <v>576</v>
      </c>
      <c r="C15" s="68" t="s">
        <v>677</v>
      </c>
      <c r="D15" s="68" t="s">
        <v>637</v>
      </c>
      <c r="E15" s="246"/>
      <c r="F15" s="246"/>
    </row>
    <row r="16" spans="1:11" ht="59.25" customHeight="1" x14ac:dyDescent="0.2">
      <c r="A16" s="69" t="s">
        <v>649</v>
      </c>
      <c r="B16" s="71" t="s">
        <v>650</v>
      </c>
      <c r="C16" s="68" t="s">
        <v>678</v>
      </c>
      <c r="D16" s="68" t="s">
        <v>637</v>
      </c>
      <c r="E16" s="246"/>
      <c r="F16" s="246"/>
    </row>
    <row r="17" spans="1:12" ht="56.25" customHeight="1" x14ac:dyDescent="0.2">
      <c r="A17" s="69" t="s">
        <v>651</v>
      </c>
      <c r="B17" s="68" t="s">
        <v>652</v>
      </c>
      <c r="C17" s="129" t="s">
        <v>679</v>
      </c>
      <c r="D17" s="68" t="s">
        <v>637</v>
      </c>
      <c r="E17" s="246"/>
      <c r="F17" s="246"/>
    </row>
    <row r="18" spans="1:12" ht="56.25" customHeight="1" x14ac:dyDescent="0.2">
      <c r="A18" s="152"/>
      <c r="B18" s="153"/>
      <c r="C18" s="154"/>
      <c r="D18" s="153"/>
      <c r="E18" s="152"/>
      <c r="F18" s="152"/>
    </row>
    <row r="19" spans="1:12" ht="56.25" customHeight="1" x14ac:dyDescent="0.2">
      <c r="A19" s="152"/>
      <c r="B19" s="153"/>
      <c r="C19" s="154"/>
      <c r="D19" s="153"/>
      <c r="E19" s="152"/>
      <c r="F19" s="152"/>
    </row>
    <row r="20" spans="1:12" ht="15" thickBot="1" x14ac:dyDescent="0.25"/>
    <row r="21" spans="1:12" ht="18.75" thickBot="1" x14ac:dyDescent="0.25">
      <c r="A21" s="200" t="s">
        <v>558</v>
      </c>
      <c r="B21" s="201"/>
      <c r="C21" s="201"/>
      <c r="D21" s="201"/>
      <c r="E21" s="201"/>
      <c r="F21" s="201"/>
      <c r="G21" s="201"/>
      <c r="H21" s="201"/>
      <c r="I21" s="201"/>
      <c r="J21" s="201"/>
      <c r="K21" s="201"/>
      <c r="L21" s="202"/>
    </row>
    <row r="22" spans="1:12" x14ac:dyDescent="0.2">
      <c r="A22" s="169" t="s">
        <v>564</v>
      </c>
      <c r="B22" s="170"/>
      <c r="C22" s="170"/>
      <c r="D22" s="170"/>
      <c r="E22" s="170"/>
      <c r="F22" s="170"/>
      <c r="G22" s="170"/>
      <c r="H22" s="170"/>
      <c r="I22" s="175" t="s">
        <v>680</v>
      </c>
      <c r="J22" s="176"/>
      <c r="K22" s="176"/>
      <c r="L22" s="177"/>
    </row>
    <row r="23" spans="1:12" ht="15" thickBot="1" x14ac:dyDescent="0.25">
      <c r="A23" s="172"/>
      <c r="B23" s="173"/>
      <c r="C23" s="173"/>
      <c r="D23" s="173"/>
      <c r="E23" s="173"/>
      <c r="F23" s="173"/>
      <c r="G23" s="173"/>
      <c r="H23" s="173"/>
      <c r="I23" s="178"/>
      <c r="J23" s="179"/>
      <c r="K23" s="179"/>
      <c r="L23" s="180"/>
    </row>
    <row r="24" spans="1:12" ht="16.5" thickBot="1" x14ac:dyDescent="0.25">
      <c r="A24" s="155" t="s">
        <v>658</v>
      </c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7"/>
    </row>
    <row r="25" spans="1:12" ht="16.5" thickBot="1" x14ac:dyDescent="0.25">
      <c r="A25" s="158" t="s">
        <v>604</v>
      </c>
      <c r="B25" s="159"/>
      <c r="C25" s="159"/>
      <c r="D25" s="159"/>
      <c r="E25" s="159"/>
      <c r="F25" s="159"/>
      <c r="G25" s="159"/>
      <c r="H25" s="159"/>
      <c r="I25" s="159"/>
      <c r="J25" s="159"/>
      <c r="K25" s="159"/>
      <c r="L25" s="160"/>
    </row>
    <row r="26" spans="1:12" ht="16.5" thickBot="1" x14ac:dyDescent="0.25">
      <c r="A26" s="161" t="s">
        <v>681</v>
      </c>
      <c r="B26" s="162"/>
      <c r="C26" s="162"/>
      <c r="D26" s="162"/>
      <c r="E26" s="162"/>
      <c r="F26" s="162"/>
      <c r="G26" s="162"/>
      <c r="H26" s="162"/>
      <c r="I26" s="162"/>
      <c r="J26" s="162"/>
      <c r="K26" s="162"/>
      <c r="L26" s="163"/>
    </row>
    <row r="27" spans="1:12" ht="32.25" thickBot="1" x14ac:dyDescent="0.25">
      <c r="A27" s="42" t="s">
        <v>7</v>
      </c>
      <c r="B27" s="42" t="s">
        <v>2</v>
      </c>
      <c r="C27" s="42" t="s">
        <v>0</v>
      </c>
      <c r="D27" s="42" t="s">
        <v>10</v>
      </c>
      <c r="E27" s="43" t="s">
        <v>1</v>
      </c>
      <c r="F27" s="42" t="s">
        <v>11</v>
      </c>
      <c r="G27" s="42" t="s">
        <v>8</v>
      </c>
      <c r="H27" s="42" t="s">
        <v>3</v>
      </c>
      <c r="I27" s="151" t="s">
        <v>4</v>
      </c>
      <c r="J27" s="43" t="s">
        <v>263</v>
      </c>
      <c r="K27" s="43" t="s">
        <v>5</v>
      </c>
      <c r="L27" s="43" t="s">
        <v>6</v>
      </c>
    </row>
    <row r="28" spans="1:12" ht="117" customHeight="1" x14ac:dyDescent="0.2">
      <c r="A28" s="72" t="s">
        <v>78</v>
      </c>
      <c r="B28" s="72" t="s">
        <v>483</v>
      </c>
      <c r="C28" s="72">
        <v>2</v>
      </c>
      <c r="D28" s="72" t="s">
        <v>392</v>
      </c>
      <c r="E28" s="72" t="s">
        <v>410</v>
      </c>
      <c r="F28" s="72" t="s">
        <v>469</v>
      </c>
      <c r="G28" s="72" t="s">
        <v>484</v>
      </c>
      <c r="H28" s="72" t="s">
        <v>667</v>
      </c>
      <c r="I28" s="147">
        <v>43242</v>
      </c>
      <c r="J28" s="72" t="s">
        <v>262</v>
      </c>
      <c r="K28" s="146">
        <f>SUM(2498*2)</f>
        <v>4996</v>
      </c>
      <c r="L28" s="72" t="s">
        <v>299</v>
      </c>
    </row>
    <row r="29" spans="1:12" ht="94.5" x14ac:dyDescent="0.2">
      <c r="A29" s="74" t="s">
        <v>492</v>
      </c>
      <c r="B29" s="72" t="s">
        <v>491</v>
      </c>
      <c r="C29" s="72">
        <v>1</v>
      </c>
      <c r="D29" s="74" t="s">
        <v>392</v>
      </c>
      <c r="E29" s="74" t="s">
        <v>392</v>
      </c>
      <c r="F29" s="74" t="s">
        <v>485</v>
      </c>
      <c r="G29" s="72" t="s">
        <v>484</v>
      </c>
      <c r="H29" s="72" t="s">
        <v>667</v>
      </c>
      <c r="I29" s="147" t="s">
        <v>549</v>
      </c>
      <c r="J29" s="74" t="s">
        <v>262</v>
      </c>
      <c r="K29" s="146" t="s">
        <v>549</v>
      </c>
      <c r="L29" s="74" t="s">
        <v>299</v>
      </c>
    </row>
    <row r="30" spans="1:12" ht="94.5" x14ac:dyDescent="0.2">
      <c r="A30" s="78" t="s">
        <v>342</v>
      </c>
      <c r="B30" s="76" t="s">
        <v>529</v>
      </c>
      <c r="C30" s="76">
        <v>1</v>
      </c>
      <c r="D30" s="78" t="s">
        <v>214</v>
      </c>
      <c r="E30" s="78" t="s">
        <v>530</v>
      </c>
      <c r="F30" s="78" t="s">
        <v>531</v>
      </c>
      <c r="G30" s="76" t="s">
        <v>484</v>
      </c>
      <c r="H30" s="72" t="s">
        <v>667</v>
      </c>
      <c r="I30" s="144">
        <v>42937</v>
      </c>
      <c r="J30" s="78" t="s">
        <v>264</v>
      </c>
      <c r="K30" s="138">
        <v>3480</v>
      </c>
      <c r="L30" s="78" t="s">
        <v>532</v>
      </c>
    </row>
    <row r="31" spans="1:12" ht="141.75" x14ac:dyDescent="0.2">
      <c r="A31" s="78" t="s">
        <v>342</v>
      </c>
      <c r="B31" s="78" t="s">
        <v>309</v>
      </c>
      <c r="C31" s="78">
        <v>1</v>
      </c>
      <c r="D31" s="78" t="s">
        <v>214</v>
      </c>
      <c r="E31" s="78" t="s">
        <v>514</v>
      </c>
      <c r="F31" s="78" t="s">
        <v>486</v>
      </c>
      <c r="G31" s="76" t="s">
        <v>484</v>
      </c>
      <c r="H31" s="72" t="s">
        <v>667</v>
      </c>
      <c r="I31" s="144">
        <v>44196</v>
      </c>
      <c r="J31" s="78" t="s">
        <v>264</v>
      </c>
      <c r="K31" s="138">
        <v>6899.99</v>
      </c>
      <c r="L31" s="78" t="s">
        <v>99</v>
      </c>
    </row>
    <row r="32" spans="1:12" ht="63" x14ac:dyDescent="0.2">
      <c r="A32" s="78" t="s">
        <v>508</v>
      </c>
      <c r="B32" s="78" t="s">
        <v>581</v>
      </c>
      <c r="C32" s="78">
        <v>5</v>
      </c>
      <c r="D32" s="78" t="s">
        <v>583</v>
      </c>
      <c r="E32" s="78" t="s">
        <v>582</v>
      </c>
      <c r="F32" s="78" t="s">
        <v>584</v>
      </c>
      <c r="G32" s="76" t="s">
        <v>484</v>
      </c>
      <c r="H32" s="72" t="s">
        <v>667</v>
      </c>
      <c r="I32" s="144" t="s">
        <v>549</v>
      </c>
      <c r="J32" s="78" t="s">
        <v>591</v>
      </c>
      <c r="K32" s="138" t="s">
        <v>549</v>
      </c>
      <c r="L32" s="78" t="s">
        <v>299</v>
      </c>
    </row>
    <row r="33" spans="1:12" ht="78.75" x14ac:dyDescent="0.2">
      <c r="A33" s="78" t="s">
        <v>586</v>
      </c>
      <c r="B33" s="78" t="s">
        <v>585</v>
      </c>
      <c r="C33" s="78">
        <v>1</v>
      </c>
      <c r="D33" s="78" t="s">
        <v>392</v>
      </c>
      <c r="E33" s="78" t="s">
        <v>601</v>
      </c>
      <c r="F33" s="78" t="s">
        <v>389</v>
      </c>
      <c r="G33" s="76" t="s">
        <v>484</v>
      </c>
      <c r="H33" s="72" t="s">
        <v>667</v>
      </c>
      <c r="I33" s="144" t="s">
        <v>549</v>
      </c>
      <c r="J33" s="78" t="s">
        <v>591</v>
      </c>
      <c r="K33" s="138" t="s">
        <v>549</v>
      </c>
      <c r="L33" s="78" t="s">
        <v>299</v>
      </c>
    </row>
    <row r="34" spans="1:12" ht="63" x14ac:dyDescent="0.2">
      <c r="A34" s="78" t="s">
        <v>586</v>
      </c>
      <c r="B34" s="78" t="s">
        <v>585</v>
      </c>
      <c r="C34" s="78">
        <v>3</v>
      </c>
      <c r="D34" s="78" t="s">
        <v>587</v>
      </c>
      <c r="E34" s="78" t="s">
        <v>392</v>
      </c>
      <c r="F34" s="78" t="s">
        <v>109</v>
      </c>
      <c r="G34" s="76" t="s">
        <v>484</v>
      </c>
      <c r="H34" s="72" t="s">
        <v>667</v>
      </c>
      <c r="I34" s="144" t="s">
        <v>549</v>
      </c>
      <c r="J34" s="78" t="s">
        <v>591</v>
      </c>
      <c r="K34" s="138" t="s">
        <v>549</v>
      </c>
      <c r="L34" s="78" t="s">
        <v>299</v>
      </c>
    </row>
    <row r="35" spans="1:12" ht="63" x14ac:dyDescent="0.2">
      <c r="A35" s="78" t="s">
        <v>586</v>
      </c>
      <c r="B35" s="78" t="s">
        <v>585</v>
      </c>
      <c r="C35" s="78">
        <v>3</v>
      </c>
      <c r="D35" s="78" t="s">
        <v>392</v>
      </c>
      <c r="E35" s="78" t="s">
        <v>588</v>
      </c>
      <c r="F35" s="78" t="s">
        <v>109</v>
      </c>
      <c r="G35" s="76" t="s">
        <v>484</v>
      </c>
      <c r="H35" s="72" t="s">
        <v>667</v>
      </c>
      <c r="I35" s="144" t="s">
        <v>549</v>
      </c>
      <c r="J35" s="78" t="s">
        <v>591</v>
      </c>
      <c r="K35" s="138" t="s">
        <v>549</v>
      </c>
      <c r="L35" s="78" t="s">
        <v>299</v>
      </c>
    </row>
    <row r="36" spans="1:12" ht="63" x14ac:dyDescent="0.2">
      <c r="A36" s="78" t="s">
        <v>590</v>
      </c>
      <c r="B36" s="78" t="s">
        <v>589</v>
      </c>
      <c r="C36" s="78">
        <v>2</v>
      </c>
      <c r="D36" s="78" t="s">
        <v>392</v>
      </c>
      <c r="E36" s="78" t="s">
        <v>392</v>
      </c>
      <c r="F36" s="78" t="s">
        <v>592</v>
      </c>
      <c r="G36" s="76" t="s">
        <v>484</v>
      </c>
      <c r="H36" s="72" t="s">
        <v>667</v>
      </c>
      <c r="I36" s="144" t="s">
        <v>549</v>
      </c>
      <c r="J36" s="78" t="s">
        <v>591</v>
      </c>
      <c r="K36" s="138" t="s">
        <v>549</v>
      </c>
      <c r="L36" s="78" t="s">
        <v>299</v>
      </c>
    </row>
    <row r="37" spans="1:12" ht="78.75" x14ac:dyDescent="0.2">
      <c r="A37" s="78" t="s">
        <v>594</v>
      </c>
      <c r="B37" s="78" t="s">
        <v>593</v>
      </c>
      <c r="C37" s="78">
        <v>1</v>
      </c>
      <c r="D37" s="78" t="s">
        <v>595</v>
      </c>
      <c r="E37" s="78" t="s">
        <v>596</v>
      </c>
      <c r="F37" s="78" t="s">
        <v>597</v>
      </c>
      <c r="G37" s="76" t="s">
        <v>484</v>
      </c>
      <c r="H37" s="72" t="s">
        <v>667</v>
      </c>
      <c r="I37" s="144" t="s">
        <v>549</v>
      </c>
      <c r="J37" s="78" t="s">
        <v>591</v>
      </c>
      <c r="K37" s="138" t="s">
        <v>549</v>
      </c>
      <c r="L37" s="78" t="s">
        <v>299</v>
      </c>
    </row>
    <row r="38" spans="1:12" ht="126" x14ac:dyDescent="0.2">
      <c r="A38" s="78" t="s">
        <v>599</v>
      </c>
      <c r="B38" s="78" t="s">
        <v>598</v>
      </c>
      <c r="C38" s="78">
        <v>6</v>
      </c>
      <c r="D38" s="78" t="s">
        <v>392</v>
      </c>
      <c r="E38" s="78" t="s">
        <v>392</v>
      </c>
      <c r="F38" s="78" t="s">
        <v>600</v>
      </c>
      <c r="G38" s="76" t="s">
        <v>484</v>
      </c>
      <c r="H38" s="72" t="s">
        <v>667</v>
      </c>
      <c r="I38" s="144" t="s">
        <v>549</v>
      </c>
      <c r="J38" s="78" t="s">
        <v>591</v>
      </c>
      <c r="K38" s="138" t="s">
        <v>549</v>
      </c>
      <c r="L38" s="78" t="s">
        <v>299</v>
      </c>
    </row>
    <row r="39" spans="1:12" ht="78.75" x14ac:dyDescent="0.2">
      <c r="A39" s="82" t="s">
        <v>269</v>
      </c>
      <c r="B39" s="82" t="s">
        <v>220</v>
      </c>
      <c r="C39" s="82">
        <v>1</v>
      </c>
      <c r="D39" s="82" t="s">
        <v>214</v>
      </c>
      <c r="E39" s="82" t="s">
        <v>487</v>
      </c>
      <c r="F39" s="82" t="s">
        <v>416</v>
      </c>
      <c r="G39" s="83" t="s">
        <v>484</v>
      </c>
      <c r="H39" s="72" t="s">
        <v>667</v>
      </c>
      <c r="I39" s="143">
        <v>44196</v>
      </c>
      <c r="J39" s="82" t="s">
        <v>264</v>
      </c>
      <c r="K39" s="145">
        <v>4499.99</v>
      </c>
      <c r="L39" s="82" t="s">
        <v>99</v>
      </c>
    </row>
    <row r="40" spans="1:12" ht="63" x14ac:dyDescent="0.2">
      <c r="A40" s="78" t="s">
        <v>653</v>
      </c>
      <c r="B40" s="78" t="s">
        <v>654</v>
      </c>
      <c r="C40" s="78">
        <v>10</v>
      </c>
      <c r="D40" s="78" t="s">
        <v>655</v>
      </c>
      <c r="E40" s="78" t="s">
        <v>656</v>
      </c>
      <c r="F40" s="78" t="s">
        <v>657</v>
      </c>
      <c r="G40" s="78" t="s">
        <v>484</v>
      </c>
      <c r="H40" s="72" t="s">
        <v>667</v>
      </c>
      <c r="I40" s="89">
        <v>45099</v>
      </c>
      <c r="J40" s="78" t="s">
        <v>591</v>
      </c>
      <c r="K40" s="90">
        <v>5390</v>
      </c>
      <c r="L40" s="78" t="s">
        <v>99</v>
      </c>
    </row>
    <row r="41" spans="1:12" ht="15" thickBot="1" x14ac:dyDescent="0.25"/>
    <row r="42" spans="1:12" ht="24" thickBot="1" x14ac:dyDescent="0.25">
      <c r="A42" s="166" t="s">
        <v>558</v>
      </c>
      <c r="B42" s="167"/>
      <c r="C42" s="167"/>
      <c r="D42" s="167"/>
      <c r="E42" s="167"/>
      <c r="F42" s="167"/>
      <c r="G42" s="167"/>
      <c r="H42" s="167"/>
      <c r="I42" s="167"/>
      <c r="J42" s="167"/>
      <c r="K42" s="167"/>
      <c r="L42" s="168"/>
    </row>
    <row r="43" spans="1:12" x14ac:dyDescent="0.2">
      <c r="A43" s="169" t="s">
        <v>564</v>
      </c>
      <c r="B43" s="170"/>
      <c r="C43" s="170"/>
      <c r="D43" s="170"/>
      <c r="E43" s="170"/>
      <c r="F43" s="170"/>
      <c r="G43" s="170"/>
      <c r="H43" s="171"/>
      <c r="I43" s="175" t="s">
        <v>680</v>
      </c>
      <c r="J43" s="176"/>
      <c r="K43" s="176"/>
      <c r="L43" s="177"/>
    </row>
    <row r="44" spans="1:12" ht="15" thickBot="1" x14ac:dyDescent="0.25">
      <c r="A44" s="172"/>
      <c r="B44" s="173"/>
      <c r="C44" s="173"/>
      <c r="D44" s="173"/>
      <c r="E44" s="173"/>
      <c r="F44" s="173"/>
      <c r="G44" s="173"/>
      <c r="H44" s="174"/>
      <c r="I44" s="212"/>
      <c r="J44" s="190"/>
      <c r="K44" s="190"/>
      <c r="L44" s="191"/>
    </row>
    <row r="45" spans="1:12" ht="16.5" thickBot="1" x14ac:dyDescent="0.25">
      <c r="A45" s="155" t="s">
        <v>659</v>
      </c>
      <c r="B45" s="156"/>
      <c r="C45" s="156"/>
      <c r="D45" s="156"/>
      <c r="E45" s="156"/>
      <c r="F45" s="156"/>
      <c r="G45" s="156"/>
      <c r="H45" s="156"/>
      <c r="I45" s="156"/>
      <c r="J45" s="156"/>
      <c r="K45" s="156"/>
      <c r="L45" s="157"/>
    </row>
    <row r="46" spans="1:12" ht="16.5" thickBot="1" x14ac:dyDescent="0.25">
      <c r="A46" s="158" t="s">
        <v>605</v>
      </c>
      <c r="B46" s="159"/>
      <c r="C46" s="159"/>
      <c r="D46" s="159"/>
      <c r="E46" s="159"/>
      <c r="F46" s="159"/>
      <c r="G46" s="159"/>
      <c r="H46" s="159"/>
      <c r="I46" s="159"/>
      <c r="J46" s="159"/>
      <c r="K46" s="159"/>
      <c r="L46" s="160"/>
    </row>
    <row r="47" spans="1:12" ht="16.5" thickBot="1" x14ac:dyDescent="0.25">
      <c r="A47" s="161" t="s">
        <v>684</v>
      </c>
      <c r="B47" s="162"/>
      <c r="C47" s="162"/>
      <c r="D47" s="162"/>
      <c r="E47" s="162"/>
      <c r="F47" s="162"/>
      <c r="G47" s="162"/>
      <c r="H47" s="162"/>
      <c r="I47" s="162"/>
      <c r="J47" s="162"/>
      <c r="K47" s="162"/>
      <c r="L47" s="163"/>
    </row>
    <row r="48" spans="1:12" ht="16.5" thickBot="1" x14ac:dyDescent="0.25">
      <c r="A48" s="91" t="s">
        <v>7</v>
      </c>
      <c r="B48" s="91" t="s">
        <v>2</v>
      </c>
      <c r="C48" s="91" t="s">
        <v>0</v>
      </c>
      <c r="D48" s="91" t="s">
        <v>10</v>
      </c>
      <c r="E48" s="92" t="s">
        <v>1</v>
      </c>
      <c r="F48" s="91" t="s">
        <v>11</v>
      </c>
      <c r="G48" s="91" t="s">
        <v>8</v>
      </c>
      <c r="H48" s="91" t="s">
        <v>3</v>
      </c>
      <c r="I48" s="91" t="s">
        <v>4</v>
      </c>
      <c r="J48" s="91" t="s">
        <v>263</v>
      </c>
      <c r="K48" s="92" t="s">
        <v>5</v>
      </c>
      <c r="L48" s="92" t="s">
        <v>6</v>
      </c>
    </row>
    <row r="49" spans="1:12" ht="95.25" thickBot="1" x14ac:dyDescent="0.25">
      <c r="A49" s="93" t="s">
        <v>508</v>
      </c>
      <c r="B49" s="94" t="s">
        <v>493</v>
      </c>
      <c r="C49" s="94">
        <v>1</v>
      </c>
      <c r="D49" s="94" t="s">
        <v>299</v>
      </c>
      <c r="E49" s="94" t="s">
        <v>392</v>
      </c>
      <c r="F49" s="94" t="s">
        <v>495</v>
      </c>
      <c r="G49" s="94" t="s">
        <v>494</v>
      </c>
      <c r="H49" s="94" t="s">
        <v>685</v>
      </c>
      <c r="I49" s="95">
        <v>43452</v>
      </c>
      <c r="J49" s="94" t="s">
        <v>262</v>
      </c>
      <c r="K49" s="96">
        <v>9280</v>
      </c>
      <c r="L49" s="97" t="s">
        <v>299</v>
      </c>
    </row>
    <row r="50" spans="1:12" ht="95.25" thickBot="1" x14ac:dyDescent="0.25">
      <c r="A50" s="98" t="s">
        <v>555</v>
      </c>
      <c r="B50" s="78" t="s">
        <v>551</v>
      </c>
      <c r="C50" s="78">
        <v>1</v>
      </c>
      <c r="D50" s="78" t="s">
        <v>552</v>
      </c>
      <c r="E50" s="78" t="s">
        <v>553</v>
      </c>
      <c r="F50" s="78" t="s">
        <v>554</v>
      </c>
      <c r="G50" s="78" t="s">
        <v>494</v>
      </c>
      <c r="H50" s="94" t="s">
        <v>685</v>
      </c>
      <c r="I50" s="89">
        <v>44309</v>
      </c>
      <c r="J50" s="78" t="s">
        <v>262</v>
      </c>
      <c r="K50" s="90">
        <f>SUM(575*1.16)</f>
        <v>667</v>
      </c>
      <c r="L50" s="99" t="s">
        <v>99</v>
      </c>
    </row>
    <row r="51" spans="1:12" ht="95.25" thickBot="1" x14ac:dyDescent="0.25">
      <c r="A51" s="98" t="s">
        <v>571</v>
      </c>
      <c r="B51" s="78" t="s">
        <v>559</v>
      </c>
      <c r="C51" s="78">
        <v>1</v>
      </c>
      <c r="D51" s="78" t="s">
        <v>560</v>
      </c>
      <c r="E51" s="78" t="s">
        <v>561</v>
      </c>
      <c r="F51" s="78" t="s">
        <v>562</v>
      </c>
      <c r="G51" s="78" t="s">
        <v>494</v>
      </c>
      <c r="H51" s="94" t="s">
        <v>685</v>
      </c>
      <c r="I51" s="89">
        <v>44594</v>
      </c>
      <c r="J51" s="78" t="s">
        <v>262</v>
      </c>
      <c r="K51" s="90">
        <v>3020.02</v>
      </c>
      <c r="L51" s="99" t="s">
        <v>99</v>
      </c>
    </row>
    <row r="52" spans="1:12" ht="63.75" thickBot="1" x14ac:dyDescent="0.25">
      <c r="A52" s="98" t="s">
        <v>509</v>
      </c>
      <c r="B52" s="78" t="s">
        <v>496</v>
      </c>
      <c r="C52" s="78">
        <v>1</v>
      </c>
      <c r="D52" s="78" t="s">
        <v>420</v>
      </c>
      <c r="E52" s="78" t="s">
        <v>497</v>
      </c>
      <c r="F52" s="78" t="s">
        <v>36</v>
      </c>
      <c r="G52" s="78" t="s">
        <v>494</v>
      </c>
      <c r="H52" s="94" t="s">
        <v>685</v>
      </c>
      <c r="I52" s="89">
        <v>42794</v>
      </c>
      <c r="J52" s="78" t="s">
        <v>498</v>
      </c>
      <c r="K52" s="90">
        <v>9300</v>
      </c>
      <c r="L52" s="99" t="s">
        <v>299</v>
      </c>
    </row>
    <row r="53" spans="1:12" ht="142.5" thickBot="1" x14ac:dyDescent="0.25">
      <c r="A53" s="98" t="s">
        <v>510</v>
      </c>
      <c r="B53" s="78" t="s">
        <v>499</v>
      </c>
      <c r="C53" s="78">
        <v>1</v>
      </c>
      <c r="D53" s="78" t="s">
        <v>500</v>
      </c>
      <c r="E53" s="78" t="s">
        <v>501</v>
      </c>
      <c r="F53" s="78" t="s">
        <v>502</v>
      </c>
      <c r="G53" s="78" t="s">
        <v>494</v>
      </c>
      <c r="H53" s="94" t="s">
        <v>685</v>
      </c>
      <c r="I53" s="89">
        <v>43270</v>
      </c>
      <c r="J53" s="78" t="s">
        <v>498</v>
      </c>
      <c r="K53" s="90">
        <v>13920</v>
      </c>
      <c r="L53" s="99" t="s">
        <v>299</v>
      </c>
    </row>
    <row r="54" spans="1:12" ht="95.25" thickBot="1" x14ac:dyDescent="0.25">
      <c r="A54" s="98" t="s">
        <v>511</v>
      </c>
      <c r="B54" s="78" t="s">
        <v>220</v>
      </c>
      <c r="C54" s="78">
        <v>1</v>
      </c>
      <c r="D54" s="78" t="s">
        <v>214</v>
      </c>
      <c r="E54" s="78" t="s">
        <v>503</v>
      </c>
      <c r="F54" s="78" t="s">
        <v>469</v>
      </c>
      <c r="G54" s="78" t="s">
        <v>494</v>
      </c>
      <c r="H54" s="94" t="s">
        <v>685</v>
      </c>
      <c r="I54" s="89">
        <v>44561</v>
      </c>
      <c r="J54" s="78" t="s">
        <v>498</v>
      </c>
      <c r="K54" s="90">
        <v>3849.99</v>
      </c>
      <c r="L54" s="99" t="s">
        <v>99</v>
      </c>
    </row>
    <row r="55" spans="1:12" ht="95.25" thickBot="1" x14ac:dyDescent="0.25">
      <c r="A55" s="98" t="s">
        <v>533</v>
      </c>
      <c r="B55" s="78" t="s">
        <v>534</v>
      </c>
      <c r="C55" s="78">
        <v>1</v>
      </c>
      <c r="D55" s="78" t="s">
        <v>535</v>
      </c>
      <c r="E55" s="78" t="s">
        <v>536</v>
      </c>
      <c r="F55" s="78" t="s">
        <v>537</v>
      </c>
      <c r="G55" s="78" t="s">
        <v>494</v>
      </c>
      <c r="H55" s="94" t="s">
        <v>685</v>
      </c>
      <c r="I55" s="89">
        <v>43281</v>
      </c>
      <c r="J55" s="78" t="s">
        <v>498</v>
      </c>
      <c r="K55" s="90">
        <v>3500</v>
      </c>
      <c r="L55" s="99" t="s">
        <v>299</v>
      </c>
    </row>
    <row r="56" spans="1:12" ht="63.75" thickBot="1" x14ac:dyDescent="0.25">
      <c r="A56" s="98" t="s">
        <v>512</v>
      </c>
      <c r="B56" s="78" t="s">
        <v>525</v>
      </c>
      <c r="C56" s="78">
        <v>1</v>
      </c>
      <c r="D56" s="78" t="s">
        <v>526</v>
      </c>
      <c r="E56" s="78" t="s">
        <v>606</v>
      </c>
      <c r="F56" s="78" t="s">
        <v>504</v>
      </c>
      <c r="G56" s="78" t="s">
        <v>494</v>
      </c>
      <c r="H56" s="94" t="s">
        <v>685</v>
      </c>
      <c r="I56" s="89">
        <v>43084</v>
      </c>
      <c r="J56" s="78" t="s">
        <v>505</v>
      </c>
      <c r="K56" s="90">
        <v>6824.28</v>
      </c>
      <c r="L56" s="99" t="s">
        <v>299</v>
      </c>
    </row>
    <row r="57" spans="1:12" ht="63.75" thickBot="1" x14ac:dyDescent="0.25">
      <c r="A57" s="98" t="s">
        <v>513</v>
      </c>
      <c r="B57" s="78" t="s">
        <v>506</v>
      </c>
      <c r="C57" s="78">
        <v>1</v>
      </c>
      <c r="D57" s="78" t="s">
        <v>299</v>
      </c>
      <c r="E57" s="78" t="s">
        <v>507</v>
      </c>
      <c r="F57" s="78" t="s">
        <v>504</v>
      </c>
      <c r="G57" s="78" t="s">
        <v>494</v>
      </c>
      <c r="H57" s="94" t="s">
        <v>685</v>
      </c>
      <c r="I57" s="89">
        <v>44918</v>
      </c>
      <c r="J57" s="78" t="s">
        <v>505</v>
      </c>
      <c r="K57" s="90">
        <v>13000</v>
      </c>
      <c r="L57" s="99" t="s">
        <v>299</v>
      </c>
    </row>
    <row r="58" spans="1:12" ht="63.75" thickBot="1" x14ac:dyDescent="0.25">
      <c r="A58" s="98" t="s">
        <v>513</v>
      </c>
      <c r="B58" s="78" t="s">
        <v>506</v>
      </c>
      <c r="C58" s="78">
        <v>1</v>
      </c>
      <c r="D58" s="78" t="s">
        <v>299</v>
      </c>
      <c r="E58" s="78" t="s">
        <v>507</v>
      </c>
      <c r="F58" s="78" t="s">
        <v>504</v>
      </c>
      <c r="G58" s="78" t="s">
        <v>494</v>
      </c>
      <c r="H58" s="94" t="s">
        <v>685</v>
      </c>
      <c r="I58" s="89">
        <v>45657</v>
      </c>
      <c r="J58" s="78" t="s">
        <v>505</v>
      </c>
      <c r="K58" s="90">
        <v>14000</v>
      </c>
      <c r="L58" s="99" t="s">
        <v>299</v>
      </c>
    </row>
    <row r="59" spans="1:12" ht="63.75" thickBot="1" x14ac:dyDescent="0.25">
      <c r="A59" s="98" t="s">
        <v>512</v>
      </c>
      <c r="B59" s="78" t="s">
        <v>525</v>
      </c>
      <c r="C59" s="78">
        <v>1</v>
      </c>
      <c r="D59" s="78" t="s">
        <v>664</v>
      </c>
      <c r="E59" s="78" t="s">
        <v>606</v>
      </c>
      <c r="F59" s="78" t="s">
        <v>504</v>
      </c>
      <c r="G59" s="78" t="s">
        <v>494</v>
      </c>
      <c r="H59" s="94" t="s">
        <v>685</v>
      </c>
      <c r="I59" s="89">
        <v>45580</v>
      </c>
      <c r="J59" s="78" t="s">
        <v>505</v>
      </c>
      <c r="K59" s="90">
        <v>640.32000000000005</v>
      </c>
      <c r="L59" s="99" t="s">
        <v>299</v>
      </c>
    </row>
    <row r="60" spans="1:12" ht="63.75" thickBot="1" x14ac:dyDescent="0.25">
      <c r="A60" s="98" t="s">
        <v>512</v>
      </c>
      <c r="B60" s="78" t="s">
        <v>525</v>
      </c>
      <c r="C60" s="78">
        <v>1</v>
      </c>
      <c r="D60" s="78" t="s">
        <v>664</v>
      </c>
      <c r="E60" s="78" t="s">
        <v>606</v>
      </c>
      <c r="F60" s="78" t="s">
        <v>504</v>
      </c>
      <c r="G60" s="78" t="s">
        <v>494</v>
      </c>
      <c r="H60" s="94" t="s">
        <v>685</v>
      </c>
      <c r="I60" s="89">
        <v>45244</v>
      </c>
      <c r="J60" s="78" t="s">
        <v>505</v>
      </c>
      <c r="K60" s="90">
        <v>1200.5999999999999</v>
      </c>
      <c r="L60" s="99" t="s">
        <v>299</v>
      </c>
    </row>
    <row r="61" spans="1:12" ht="63.75" thickBot="1" x14ac:dyDescent="0.25">
      <c r="A61" s="98" t="s">
        <v>512</v>
      </c>
      <c r="B61" s="78" t="s">
        <v>525</v>
      </c>
      <c r="C61" s="78">
        <v>1</v>
      </c>
      <c r="D61" s="78" t="s">
        <v>664</v>
      </c>
      <c r="E61" s="78" t="s">
        <v>606</v>
      </c>
      <c r="F61" s="78" t="s">
        <v>504</v>
      </c>
      <c r="G61" s="78" t="s">
        <v>494</v>
      </c>
      <c r="H61" s="94" t="s">
        <v>685</v>
      </c>
      <c r="I61" s="89">
        <v>45625</v>
      </c>
      <c r="J61" s="78" t="s">
        <v>505</v>
      </c>
      <c r="K61" s="90">
        <v>1437.24</v>
      </c>
      <c r="L61" s="99" t="s">
        <v>299</v>
      </c>
    </row>
    <row r="62" spans="1:12" ht="78.75" x14ac:dyDescent="0.2">
      <c r="A62" s="130" t="s">
        <v>660</v>
      </c>
      <c r="B62" s="82" t="s">
        <v>496</v>
      </c>
      <c r="C62" s="82">
        <v>1</v>
      </c>
      <c r="D62" s="82" t="s">
        <v>661</v>
      </c>
      <c r="E62" s="82" t="s">
        <v>662</v>
      </c>
      <c r="F62" s="82" t="s">
        <v>663</v>
      </c>
      <c r="G62" s="82" t="s">
        <v>494</v>
      </c>
      <c r="H62" s="132" t="s">
        <v>685</v>
      </c>
      <c r="I62" s="148">
        <v>44942</v>
      </c>
      <c r="J62" s="82" t="s">
        <v>498</v>
      </c>
      <c r="K62" s="137">
        <v>17099.099999999999</v>
      </c>
      <c r="L62" s="131" t="s">
        <v>99</v>
      </c>
    </row>
    <row r="63" spans="1:12" ht="63" x14ac:dyDescent="0.25">
      <c r="A63" s="134" t="s">
        <v>53</v>
      </c>
      <c r="B63" s="78" t="s">
        <v>309</v>
      </c>
      <c r="C63" s="78">
        <v>1</v>
      </c>
      <c r="D63" s="78" t="s">
        <v>214</v>
      </c>
      <c r="E63" s="78" t="s">
        <v>687</v>
      </c>
      <c r="F63" s="78" t="s">
        <v>688</v>
      </c>
      <c r="G63" s="78" t="s">
        <v>494</v>
      </c>
      <c r="H63" s="78" t="s">
        <v>685</v>
      </c>
      <c r="I63" s="89">
        <v>45653</v>
      </c>
      <c r="J63" s="78" t="s">
        <v>498</v>
      </c>
      <c r="K63" s="90">
        <v>10440</v>
      </c>
      <c r="L63" s="78" t="s">
        <v>99</v>
      </c>
    </row>
    <row r="64" spans="1:12" ht="63" x14ac:dyDescent="0.25">
      <c r="A64" s="134" t="s">
        <v>53</v>
      </c>
      <c r="B64" s="78" t="s">
        <v>496</v>
      </c>
      <c r="C64" s="78">
        <v>1</v>
      </c>
      <c r="D64" s="78" t="s">
        <v>214</v>
      </c>
      <c r="E64" s="78" t="s">
        <v>689</v>
      </c>
      <c r="F64" s="78" t="s">
        <v>688</v>
      </c>
      <c r="G64" s="78" t="s">
        <v>494</v>
      </c>
      <c r="H64" s="78" t="s">
        <v>685</v>
      </c>
      <c r="I64" s="89">
        <v>45653</v>
      </c>
      <c r="J64" s="78" t="s">
        <v>498</v>
      </c>
      <c r="K64" s="90">
        <v>10440</v>
      </c>
      <c r="L64" s="78" t="s">
        <v>99</v>
      </c>
    </row>
    <row r="65" spans="1:12" ht="15" thickBot="1" x14ac:dyDescent="0.25"/>
    <row r="66" spans="1:12" ht="24" thickBot="1" x14ac:dyDescent="0.25">
      <c r="A66" s="166" t="s">
        <v>558</v>
      </c>
      <c r="B66" s="167"/>
      <c r="C66" s="167"/>
      <c r="D66" s="167"/>
      <c r="E66" s="167"/>
      <c r="F66" s="167"/>
      <c r="G66" s="167"/>
      <c r="H66" s="167"/>
      <c r="I66" s="167"/>
      <c r="J66" s="167"/>
      <c r="K66" s="167"/>
      <c r="L66" s="168"/>
    </row>
    <row r="67" spans="1:12" x14ac:dyDescent="0.2">
      <c r="A67" s="229" t="s">
        <v>611</v>
      </c>
      <c r="B67" s="230"/>
      <c r="C67" s="230"/>
      <c r="D67" s="230"/>
      <c r="E67" s="230"/>
      <c r="F67" s="230"/>
      <c r="G67" s="230"/>
      <c r="H67" s="231"/>
      <c r="I67" s="235" t="s">
        <v>680</v>
      </c>
      <c r="J67" s="236"/>
      <c r="K67" s="236"/>
      <c r="L67" s="237"/>
    </row>
    <row r="68" spans="1:12" ht="15" thickBot="1" x14ac:dyDescent="0.25">
      <c r="A68" s="232"/>
      <c r="B68" s="233"/>
      <c r="C68" s="233"/>
      <c r="D68" s="233"/>
      <c r="E68" s="233"/>
      <c r="F68" s="233"/>
      <c r="G68" s="233"/>
      <c r="H68" s="234"/>
      <c r="I68" s="238"/>
      <c r="J68" s="239"/>
      <c r="K68" s="239"/>
      <c r="L68" s="240"/>
    </row>
    <row r="69" spans="1:12" ht="15.75" thickBot="1" x14ac:dyDescent="0.25">
      <c r="A69" s="214" t="s">
        <v>468</v>
      </c>
      <c r="B69" s="215"/>
      <c r="C69" s="215"/>
      <c r="D69" s="215"/>
      <c r="E69" s="215"/>
      <c r="F69" s="215"/>
      <c r="G69" s="215"/>
      <c r="H69" s="215"/>
      <c r="I69" s="215"/>
      <c r="J69" s="215"/>
      <c r="K69" s="215"/>
      <c r="L69" s="216"/>
    </row>
    <row r="70" spans="1:12" ht="15.75" thickBot="1" x14ac:dyDescent="0.25">
      <c r="A70" s="217" t="s">
        <v>467</v>
      </c>
      <c r="B70" s="218"/>
      <c r="C70" s="218"/>
      <c r="D70" s="218"/>
      <c r="E70" s="218"/>
      <c r="F70" s="218"/>
      <c r="G70" s="218"/>
      <c r="H70" s="218"/>
      <c r="I70" s="218"/>
      <c r="J70" s="218"/>
      <c r="K70" s="218"/>
      <c r="L70" s="219"/>
    </row>
    <row r="71" spans="1:12" ht="15.75" thickBot="1" x14ac:dyDescent="0.25">
      <c r="A71" s="220" t="s">
        <v>690</v>
      </c>
      <c r="B71" s="221"/>
      <c r="C71" s="221"/>
      <c r="D71" s="221"/>
      <c r="E71" s="221"/>
      <c r="F71" s="221"/>
      <c r="G71" s="221"/>
      <c r="H71" s="221"/>
      <c r="I71" s="221"/>
      <c r="J71" s="221"/>
      <c r="K71" s="221"/>
      <c r="L71" s="222"/>
    </row>
    <row r="72" spans="1:12" ht="15" thickBot="1" x14ac:dyDescent="0.25">
      <c r="A72" s="30" t="s">
        <v>7</v>
      </c>
      <c r="B72" s="30" t="s">
        <v>2</v>
      </c>
      <c r="C72" s="30" t="s">
        <v>0</v>
      </c>
      <c r="D72" s="30" t="s">
        <v>10</v>
      </c>
      <c r="E72" s="40" t="s">
        <v>1</v>
      </c>
      <c r="F72" s="30" t="s">
        <v>11</v>
      </c>
      <c r="G72" s="30" t="s">
        <v>8</v>
      </c>
      <c r="H72" s="30" t="s">
        <v>3</v>
      </c>
      <c r="I72" s="30" t="s">
        <v>4</v>
      </c>
      <c r="J72" s="30" t="s">
        <v>263</v>
      </c>
      <c r="K72" s="40" t="s">
        <v>5</v>
      </c>
      <c r="L72" s="40" t="s">
        <v>6</v>
      </c>
    </row>
    <row r="73" spans="1:12" ht="45" x14ac:dyDescent="0.2">
      <c r="A73" s="31" t="s">
        <v>78</v>
      </c>
      <c r="B73" s="44" t="s">
        <v>239</v>
      </c>
      <c r="C73" s="31">
        <v>1</v>
      </c>
      <c r="D73" s="31" t="s">
        <v>392</v>
      </c>
      <c r="E73" s="44" t="s">
        <v>410</v>
      </c>
      <c r="F73" s="44" t="s">
        <v>469</v>
      </c>
      <c r="G73" s="31" t="s">
        <v>470</v>
      </c>
      <c r="H73" s="44" t="s">
        <v>489</v>
      </c>
      <c r="I73" s="50">
        <v>43242</v>
      </c>
      <c r="J73" s="31" t="s">
        <v>262</v>
      </c>
      <c r="K73" s="28">
        <v>2498</v>
      </c>
      <c r="L73" s="44" t="s">
        <v>299</v>
      </c>
    </row>
    <row r="74" spans="1:12" ht="33.75" x14ac:dyDescent="0.2">
      <c r="A74" s="32" t="s">
        <v>41</v>
      </c>
      <c r="B74" s="44" t="s">
        <v>15</v>
      </c>
      <c r="C74" s="31">
        <v>1</v>
      </c>
      <c r="D74" s="32" t="s">
        <v>392</v>
      </c>
      <c r="E74" s="46" t="s">
        <v>471</v>
      </c>
      <c r="F74" s="46" t="s">
        <v>338</v>
      </c>
      <c r="G74" s="31" t="s">
        <v>470</v>
      </c>
      <c r="H74" s="44" t="s">
        <v>489</v>
      </c>
      <c r="I74" s="50">
        <v>43242</v>
      </c>
      <c r="J74" s="32" t="s">
        <v>262</v>
      </c>
      <c r="K74" s="28">
        <v>5499</v>
      </c>
      <c r="L74" s="46" t="s">
        <v>299</v>
      </c>
    </row>
    <row r="75" spans="1:12" ht="45" x14ac:dyDescent="0.2">
      <c r="A75" s="32" t="s">
        <v>269</v>
      </c>
      <c r="B75" s="46" t="s">
        <v>220</v>
      </c>
      <c r="C75" s="32">
        <v>1</v>
      </c>
      <c r="D75" s="32" t="s">
        <v>178</v>
      </c>
      <c r="E75" s="46" t="s">
        <v>402</v>
      </c>
      <c r="F75" s="46" t="s">
        <v>469</v>
      </c>
      <c r="G75" s="31" t="s">
        <v>470</v>
      </c>
      <c r="H75" s="44" t="s">
        <v>489</v>
      </c>
      <c r="I75" s="50">
        <v>43270</v>
      </c>
      <c r="J75" s="32" t="s">
        <v>264</v>
      </c>
      <c r="K75" s="28">
        <v>3712</v>
      </c>
      <c r="L75" s="46" t="s">
        <v>299</v>
      </c>
    </row>
    <row r="76" spans="1:12" ht="33.75" x14ac:dyDescent="0.2">
      <c r="A76" s="32" t="s">
        <v>342</v>
      </c>
      <c r="B76" s="46" t="s">
        <v>309</v>
      </c>
      <c r="C76" s="32">
        <v>1</v>
      </c>
      <c r="D76" s="32" t="s">
        <v>420</v>
      </c>
      <c r="E76" s="46" t="s">
        <v>488</v>
      </c>
      <c r="F76" s="46" t="s">
        <v>54</v>
      </c>
      <c r="G76" s="31" t="s">
        <v>470</v>
      </c>
      <c r="H76" s="44" t="s">
        <v>489</v>
      </c>
      <c r="I76" s="50">
        <v>42094</v>
      </c>
      <c r="J76" s="32" t="s">
        <v>264</v>
      </c>
      <c r="K76" s="28">
        <v>3200</v>
      </c>
      <c r="L76" s="46" t="s">
        <v>520</v>
      </c>
    </row>
    <row r="77" spans="1:12" ht="33.75" x14ac:dyDescent="0.2">
      <c r="A77" s="33" t="s">
        <v>269</v>
      </c>
      <c r="B77" s="47" t="s">
        <v>220</v>
      </c>
      <c r="C77" s="33">
        <v>1</v>
      </c>
      <c r="D77" s="33" t="s">
        <v>608</v>
      </c>
      <c r="E77" s="47" t="s">
        <v>609</v>
      </c>
      <c r="F77" s="47" t="s">
        <v>610</v>
      </c>
      <c r="G77" s="32" t="s">
        <v>470</v>
      </c>
      <c r="H77" s="46" t="s">
        <v>489</v>
      </c>
      <c r="I77" s="149">
        <v>44799</v>
      </c>
      <c r="J77" s="32" t="s">
        <v>264</v>
      </c>
      <c r="K77" s="51">
        <v>4400</v>
      </c>
      <c r="L77" s="47" t="s">
        <v>99</v>
      </c>
    </row>
    <row r="78" spans="1:12" ht="45" x14ac:dyDescent="0.2">
      <c r="A78" s="33" t="s">
        <v>481</v>
      </c>
      <c r="B78" s="47" t="s">
        <v>480</v>
      </c>
      <c r="C78" s="33">
        <v>1</v>
      </c>
      <c r="D78" s="33" t="s">
        <v>476</v>
      </c>
      <c r="E78" s="47" t="s">
        <v>515</v>
      </c>
      <c r="F78" s="47" t="s">
        <v>477</v>
      </c>
      <c r="G78" s="48" t="s">
        <v>470</v>
      </c>
      <c r="H78" s="49" t="s">
        <v>489</v>
      </c>
      <c r="I78" s="149">
        <v>44356</v>
      </c>
      <c r="J78" s="33" t="s">
        <v>264</v>
      </c>
      <c r="K78" s="150">
        <v>2499</v>
      </c>
      <c r="L78" s="47" t="s">
        <v>99</v>
      </c>
    </row>
    <row r="79" spans="1:12" ht="15" thickBot="1" x14ac:dyDescent="0.25"/>
    <row r="80" spans="1:12" ht="24" thickBot="1" x14ac:dyDescent="0.25">
      <c r="A80" s="166" t="s">
        <v>558</v>
      </c>
      <c r="B80" s="167"/>
      <c r="C80" s="167"/>
      <c r="D80" s="167"/>
      <c r="E80" s="167"/>
      <c r="F80" s="167"/>
      <c r="G80" s="167"/>
      <c r="H80" s="167"/>
      <c r="I80" s="167"/>
      <c r="J80" s="167"/>
      <c r="K80" s="167"/>
      <c r="L80" s="168"/>
    </row>
    <row r="81" spans="1:12" x14ac:dyDescent="0.2">
      <c r="A81" s="229" t="s">
        <v>564</v>
      </c>
      <c r="B81" s="230"/>
      <c r="C81" s="230"/>
      <c r="D81" s="230"/>
      <c r="E81" s="230"/>
      <c r="F81" s="230"/>
      <c r="G81" s="230"/>
      <c r="H81" s="231"/>
      <c r="I81" s="235" t="s">
        <v>680</v>
      </c>
      <c r="J81" s="236"/>
      <c r="K81" s="236"/>
      <c r="L81" s="237"/>
    </row>
    <row r="82" spans="1:12" ht="15" thickBot="1" x14ac:dyDescent="0.25">
      <c r="A82" s="232"/>
      <c r="B82" s="233"/>
      <c r="C82" s="233"/>
      <c r="D82" s="233"/>
      <c r="E82" s="233"/>
      <c r="F82" s="233"/>
      <c r="G82" s="233"/>
      <c r="H82" s="234"/>
      <c r="I82" s="238"/>
      <c r="J82" s="239"/>
      <c r="K82" s="239"/>
      <c r="L82" s="240"/>
    </row>
    <row r="83" spans="1:12" ht="15.75" thickBot="1" x14ac:dyDescent="0.25">
      <c r="A83" s="214" t="s">
        <v>320</v>
      </c>
      <c r="B83" s="215"/>
      <c r="C83" s="215"/>
      <c r="D83" s="215"/>
      <c r="E83" s="215"/>
      <c r="F83" s="215"/>
      <c r="G83" s="215"/>
      <c r="H83" s="215"/>
      <c r="I83" s="215"/>
      <c r="J83" s="215"/>
      <c r="K83" s="215"/>
      <c r="L83" s="216"/>
    </row>
    <row r="84" spans="1:12" ht="15.75" thickBot="1" x14ac:dyDescent="0.25">
      <c r="A84" s="217" t="s">
        <v>565</v>
      </c>
      <c r="B84" s="218"/>
      <c r="C84" s="218"/>
      <c r="D84" s="218"/>
      <c r="E84" s="218"/>
      <c r="F84" s="218"/>
      <c r="G84" s="218"/>
      <c r="H84" s="218"/>
      <c r="I84" s="218"/>
      <c r="J84" s="218"/>
      <c r="K84" s="218"/>
      <c r="L84" s="219"/>
    </row>
    <row r="85" spans="1:12" ht="15.75" thickBot="1" x14ac:dyDescent="0.25">
      <c r="A85" s="220" t="s">
        <v>693</v>
      </c>
      <c r="B85" s="221"/>
      <c r="C85" s="221"/>
      <c r="D85" s="221"/>
      <c r="E85" s="221"/>
      <c r="F85" s="221"/>
      <c r="G85" s="221"/>
      <c r="H85" s="221"/>
      <c r="I85" s="221"/>
      <c r="J85" s="221"/>
      <c r="K85" s="221"/>
      <c r="L85" s="222"/>
    </row>
    <row r="86" spans="1:12" ht="15" thickBot="1" x14ac:dyDescent="0.25">
      <c r="A86" s="30" t="s">
        <v>7</v>
      </c>
      <c r="B86" s="30" t="s">
        <v>2</v>
      </c>
      <c r="C86" s="30" t="s">
        <v>0</v>
      </c>
      <c r="D86" s="30" t="s">
        <v>10</v>
      </c>
      <c r="E86" s="40" t="s">
        <v>1</v>
      </c>
      <c r="F86" s="30" t="s">
        <v>11</v>
      </c>
      <c r="G86" s="30" t="s">
        <v>8</v>
      </c>
      <c r="H86" s="30" t="s">
        <v>3</v>
      </c>
      <c r="I86" s="30" t="s">
        <v>4</v>
      </c>
      <c r="J86" s="30" t="s">
        <v>263</v>
      </c>
      <c r="K86" s="40" t="s">
        <v>5</v>
      </c>
      <c r="L86" s="40" t="s">
        <v>6</v>
      </c>
    </row>
    <row r="87" spans="1:12" ht="45" x14ac:dyDescent="0.2">
      <c r="A87" s="100" t="s">
        <v>265</v>
      </c>
      <c r="B87" s="100" t="s">
        <v>205</v>
      </c>
      <c r="C87" s="100">
        <v>1</v>
      </c>
      <c r="D87" s="100" t="s">
        <v>206</v>
      </c>
      <c r="E87" s="100" t="s">
        <v>207</v>
      </c>
      <c r="F87" s="100" t="s">
        <v>208</v>
      </c>
      <c r="G87" s="100" t="s">
        <v>209</v>
      </c>
      <c r="H87" s="100" t="s">
        <v>694</v>
      </c>
      <c r="I87" s="223">
        <v>42094</v>
      </c>
      <c r="J87" s="100" t="s">
        <v>264</v>
      </c>
      <c r="K87" s="226">
        <v>3200</v>
      </c>
      <c r="L87" s="100" t="s">
        <v>210</v>
      </c>
    </row>
    <row r="88" spans="1:12" ht="33.75" x14ac:dyDescent="0.2">
      <c r="A88" s="101" t="s">
        <v>266</v>
      </c>
      <c r="B88" s="101" t="s">
        <v>204</v>
      </c>
      <c r="C88" s="101">
        <v>1</v>
      </c>
      <c r="D88" s="101" t="s">
        <v>211</v>
      </c>
      <c r="E88" s="101" t="s">
        <v>212</v>
      </c>
      <c r="F88" s="101" t="s">
        <v>213</v>
      </c>
      <c r="G88" s="100" t="s">
        <v>209</v>
      </c>
      <c r="H88" s="100" t="s">
        <v>694</v>
      </c>
      <c r="I88" s="224"/>
      <c r="J88" s="101" t="s">
        <v>264</v>
      </c>
      <c r="K88" s="227"/>
      <c r="L88" s="101" t="s">
        <v>210</v>
      </c>
    </row>
    <row r="89" spans="1:12" ht="45" x14ac:dyDescent="0.2">
      <c r="A89" s="101" t="s">
        <v>267</v>
      </c>
      <c r="B89" s="101" t="s">
        <v>170</v>
      </c>
      <c r="C89" s="101">
        <v>1</v>
      </c>
      <c r="D89" s="101" t="s">
        <v>214</v>
      </c>
      <c r="E89" s="101" t="s">
        <v>215</v>
      </c>
      <c r="F89" s="101" t="s">
        <v>216</v>
      </c>
      <c r="G89" s="100" t="s">
        <v>209</v>
      </c>
      <c r="H89" s="100" t="s">
        <v>694</v>
      </c>
      <c r="I89" s="224"/>
      <c r="J89" s="101" t="s">
        <v>264</v>
      </c>
      <c r="K89" s="227"/>
      <c r="L89" s="101" t="s">
        <v>210</v>
      </c>
    </row>
    <row r="90" spans="1:12" ht="45" x14ac:dyDescent="0.2">
      <c r="A90" s="101" t="s">
        <v>268</v>
      </c>
      <c r="B90" s="101" t="s">
        <v>174</v>
      </c>
      <c r="C90" s="101">
        <v>1</v>
      </c>
      <c r="D90" s="101" t="s">
        <v>217</v>
      </c>
      <c r="E90" s="101" t="s">
        <v>218</v>
      </c>
      <c r="F90" s="101" t="s">
        <v>219</v>
      </c>
      <c r="G90" s="100" t="s">
        <v>209</v>
      </c>
      <c r="H90" s="100" t="s">
        <v>694</v>
      </c>
      <c r="I90" s="225"/>
      <c r="J90" s="101" t="s">
        <v>264</v>
      </c>
      <c r="K90" s="228"/>
      <c r="L90" s="101" t="s">
        <v>299</v>
      </c>
    </row>
    <row r="91" spans="1:12" ht="56.25" x14ac:dyDescent="0.2">
      <c r="A91" s="101" t="s">
        <v>269</v>
      </c>
      <c r="B91" s="101" t="s">
        <v>220</v>
      </c>
      <c r="C91" s="101">
        <v>1</v>
      </c>
      <c r="D91" s="101" t="s">
        <v>221</v>
      </c>
      <c r="E91" s="101" t="s">
        <v>222</v>
      </c>
      <c r="F91" s="101" t="s">
        <v>223</v>
      </c>
      <c r="G91" s="100" t="s">
        <v>209</v>
      </c>
      <c r="H91" s="100" t="s">
        <v>694</v>
      </c>
      <c r="I91" s="136">
        <v>43270</v>
      </c>
      <c r="J91" s="101" t="s">
        <v>264</v>
      </c>
      <c r="K91" s="102">
        <v>3712</v>
      </c>
      <c r="L91" s="101" t="s">
        <v>299</v>
      </c>
    </row>
    <row r="92" spans="1:12" ht="67.5" x14ac:dyDescent="0.2">
      <c r="A92" s="101" t="s">
        <v>274</v>
      </c>
      <c r="B92" s="101" t="s">
        <v>224</v>
      </c>
      <c r="C92" s="101">
        <v>9</v>
      </c>
      <c r="D92" s="101" t="s">
        <v>225</v>
      </c>
      <c r="E92" s="101" t="s">
        <v>226</v>
      </c>
      <c r="F92" s="101" t="s">
        <v>227</v>
      </c>
      <c r="G92" s="100" t="s">
        <v>209</v>
      </c>
      <c r="H92" s="100" t="s">
        <v>694</v>
      </c>
      <c r="I92" s="136" t="s">
        <v>549</v>
      </c>
      <c r="J92" s="101" t="s">
        <v>264</v>
      </c>
      <c r="K92" s="102" t="s">
        <v>549</v>
      </c>
      <c r="L92" s="101" t="s">
        <v>299</v>
      </c>
    </row>
    <row r="93" spans="1:12" ht="45" x14ac:dyDescent="0.2">
      <c r="A93" s="101" t="s">
        <v>78</v>
      </c>
      <c r="B93" s="101" t="s">
        <v>67</v>
      </c>
      <c r="C93" s="101">
        <v>53</v>
      </c>
      <c r="D93" s="101" t="s">
        <v>225</v>
      </c>
      <c r="E93" s="101" t="s">
        <v>228</v>
      </c>
      <c r="F93" s="101" t="s">
        <v>216</v>
      </c>
      <c r="G93" s="100" t="s">
        <v>209</v>
      </c>
      <c r="H93" s="100" t="s">
        <v>694</v>
      </c>
      <c r="I93" s="136" t="s">
        <v>549</v>
      </c>
      <c r="J93" s="101" t="s">
        <v>262</v>
      </c>
      <c r="K93" s="102" t="s">
        <v>549</v>
      </c>
      <c r="L93" s="101" t="s">
        <v>241</v>
      </c>
    </row>
    <row r="94" spans="1:12" ht="67.5" x14ac:dyDescent="0.2">
      <c r="A94" s="101" t="s">
        <v>275</v>
      </c>
      <c r="B94" s="101" t="s">
        <v>229</v>
      </c>
      <c r="C94" s="101">
        <v>1</v>
      </c>
      <c r="D94" s="101" t="s">
        <v>299</v>
      </c>
      <c r="E94" s="101" t="s">
        <v>230</v>
      </c>
      <c r="F94" s="101" t="s">
        <v>231</v>
      </c>
      <c r="G94" s="100" t="s">
        <v>209</v>
      </c>
      <c r="H94" s="100" t="s">
        <v>694</v>
      </c>
      <c r="I94" s="136" t="s">
        <v>549</v>
      </c>
      <c r="J94" s="101" t="s">
        <v>262</v>
      </c>
      <c r="K94" s="102" t="s">
        <v>549</v>
      </c>
      <c r="L94" s="101" t="s">
        <v>299</v>
      </c>
    </row>
    <row r="95" spans="1:12" ht="67.5" x14ac:dyDescent="0.2">
      <c r="A95" s="101" t="s">
        <v>274</v>
      </c>
      <c r="B95" s="101" t="s">
        <v>255</v>
      </c>
      <c r="C95" s="101">
        <v>1</v>
      </c>
      <c r="D95" s="101" t="s">
        <v>299</v>
      </c>
      <c r="E95" s="101" t="s">
        <v>232</v>
      </c>
      <c r="F95" s="101" t="s">
        <v>233</v>
      </c>
      <c r="G95" s="100" t="s">
        <v>209</v>
      </c>
      <c r="H95" s="100" t="s">
        <v>694</v>
      </c>
      <c r="I95" s="136" t="s">
        <v>549</v>
      </c>
      <c r="J95" s="101" t="s">
        <v>262</v>
      </c>
      <c r="K95" s="102" t="s">
        <v>549</v>
      </c>
      <c r="L95" s="101" t="s">
        <v>256</v>
      </c>
    </row>
    <row r="96" spans="1:12" ht="45" x14ac:dyDescent="0.2">
      <c r="A96" s="101" t="s">
        <v>78</v>
      </c>
      <c r="B96" s="101" t="s">
        <v>239</v>
      </c>
      <c r="C96" s="101">
        <v>1</v>
      </c>
      <c r="D96" s="101" t="s">
        <v>299</v>
      </c>
      <c r="E96" s="101" t="s">
        <v>240</v>
      </c>
      <c r="F96" s="101" t="s">
        <v>216</v>
      </c>
      <c r="G96" s="100" t="s">
        <v>209</v>
      </c>
      <c r="H96" s="100" t="s">
        <v>694</v>
      </c>
      <c r="I96" s="136" t="s">
        <v>549</v>
      </c>
      <c r="J96" s="101" t="s">
        <v>262</v>
      </c>
      <c r="K96" s="102" t="s">
        <v>549</v>
      </c>
      <c r="L96" s="101" t="s">
        <v>257</v>
      </c>
    </row>
    <row r="97" spans="1:12" ht="45" x14ac:dyDescent="0.2">
      <c r="A97" s="101" t="s">
        <v>83</v>
      </c>
      <c r="B97" s="101" t="s">
        <v>76</v>
      </c>
      <c r="C97" s="101">
        <v>1</v>
      </c>
      <c r="D97" s="101" t="s">
        <v>299</v>
      </c>
      <c r="E97" s="101" t="s">
        <v>189</v>
      </c>
      <c r="F97" s="101" t="s">
        <v>258</v>
      </c>
      <c r="G97" s="100" t="s">
        <v>209</v>
      </c>
      <c r="H97" s="100" t="s">
        <v>694</v>
      </c>
      <c r="I97" s="136" t="s">
        <v>549</v>
      </c>
      <c r="J97" s="101" t="s">
        <v>262</v>
      </c>
      <c r="K97" s="102" t="s">
        <v>549</v>
      </c>
      <c r="L97" s="101" t="s">
        <v>299</v>
      </c>
    </row>
    <row r="98" spans="1:12" ht="45" x14ac:dyDescent="0.2">
      <c r="A98" s="101" t="s">
        <v>78</v>
      </c>
      <c r="B98" s="101" t="s">
        <v>239</v>
      </c>
      <c r="C98" s="101">
        <v>1</v>
      </c>
      <c r="D98" s="101" t="s">
        <v>299</v>
      </c>
      <c r="E98" s="101" t="s">
        <v>242</v>
      </c>
      <c r="F98" s="101" t="s">
        <v>243</v>
      </c>
      <c r="G98" s="100" t="s">
        <v>209</v>
      </c>
      <c r="H98" s="100" t="s">
        <v>694</v>
      </c>
      <c r="I98" s="136" t="s">
        <v>549</v>
      </c>
      <c r="J98" s="101" t="s">
        <v>262</v>
      </c>
      <c r="K98" s="102" t="s">
        <v>549</v>
      </c>
      <c r="L98" s="101" t="s">
        <v>254</v>
      </c>
    </row>
    <row r="99" spans="1:12" ht="67.5" x14ac:dyDescent="0.2">
      <c r="A99" s="101" t="s">
        <v>41</v>
      </c>
      <c r="B99" s="101" t="s">
        <v>15</v>
      </c>
      <c r="C99" s="101">
        <v>1</v>
      </c>
      <c r="D99" s="101" t="s">
        <v>299</v>
      </c>
      <c r="E99" s="101" t="s">
        <v>244</v>
      </c>
      <c r="F99" s="101" t="s">
        <v>245</v>
      </c>
      <c r="G99" s="100" t="s">
        <v>209</v>
      </c>
      <c r="H99" s="100" t="s">
        <v>694</v>
      </c>
      <c r="I99" s="136">
        <v>43313</v>
      </c>
      <c r="J99" s="101" t="s">
        <v>262</v>
      </c>
      <c r="K99" s="102">
        <v>6960</v>
      </c>
      <c r="L99" s="101" t="s">
        <v>299</v>
      </c>
    </row>
    <row r="100" spans="1:12" ht="67.5" x14ac:dyDescent="0.2">
      <c r="A100" s="101" t="s">
        <v>277</v>
      </c>
      <c r="B100" s="101" t="s">
        <v>246</v>
      </c>
      <c r="C100" s="101">
        <v>1</v>
      </c>
      <c r="D100" s="101" t="s">
        <v>247</v>
      </c>
      <c r="E100" s="101">
        <v>7743165</v>
      </c>
      <c r="F100" s="101" t="s">
        <v>248</v>
      </c>
      <c r="G100" s="100" t="s">
        <v>209</v>
      </c>
      <c r="H100" s="100" t="s">
        <v>694</v>
      </c>
      <c r="I100" s="136" t="s">
        <v>549</v>
      </c>
      <c r="J100" s="101" t="s">
        <v>262</v>
      </c>
      <c r="K100" s="102" t="s">
        <v>549</v>
      </c>
      <c r="L100" s="101" t="s">
        <v>299</v>
      </c>
    </row>
    <row r="101" spans="1:12" ht="90" x14ac:dyDescent="0.2">
      <c r="A101" s="101" t="s">
        <v>78</v>
      </c>
      <c r="B101" s="101" t="s">
        <v>67</v>
      </c>
      <c r="C101" s="101">
        <v>9</v>
      </c>
      <c r="D101" s="101" t="s">
        <v>225</v>
      </c>
      <c r="E101" s="101" t="s">
        <v>299</v>
      </c>
      <c r="F101" s="101" t="s">
        <v>249</v>
      </c>
      <c r="G101" s="100" t="s">
        <v>209</v>
      </c>
      <c r="H101" s="100" t="s">
        <v>694</v>
      </c>
      <c r="I101" s="136" t="s">
        <v>549</v>
      </c>
      <c r="J101" s="101" t="s">
        <v>262</v>
      </c>
      <c r="K101" s="102" t="s">
        <v>549</v>
      </c>
      <c r="L101" s="101" t="s">
        <v>299</v>
      </c>
    </row>
    <row r="102" spans="1:12" ht="15" thickBot="1" x14ac:dyDescent="0.25"/>
    <row r="103" spans="1:12" ht="24" thickBot="1" x14ac:dyDescent="0.25">
      <c r="A103" s="166" t="s">
        <v>558</v>
      </c>
      <c r="B103" s="167"/>
      <c r="C103" s="167"/>
      <c r="D103" s="167"/>
      <c r="E103" s="167"/>
      <c r="F103" s="167"/>
      <c r="G103" s="167"/>
      <c r="H103" s="167"/>
      <c r="I103" s="167"/>
      <c r="J103" s="167"/>
      <c r="K103" s="167"/>
      <c r="L103" s="168"/>
    </row>
    <row r="104" spans="1:12" x14ac:dyDescent="0.2">
      <c r="A104" s="169" t="s">
        <v>550</v>
      </c>
      <c r="B104" s="170"/>
      <c r="C104" s="170"/>
      <c r="D104" s="170"/>
      <c r="E104" s="170"/>
      <c r="F104" s="170"/>
      <c r="G104" s="170"/>
      <c r="H104" s="171"/>
      <c r="I104" s="175" t="s">
        <v>680</v>
      </c>
      <c r="J104" s="176"/>
      <c r="K104" s="176"/>
      <c r="L104" s="177"/>
    </row>
    <row r="105" spans="1:12" ht="15" thickBot="1" x14ac:dyDescent="0.25">
      <c r="A105" s="172"/>
      <c r="B105" s="173"/>
      <c r="C105" s="173"/>
      <c r="D105" s="173"/>
      <c r="E105" s="173"/>
      <c r="F105" s="173"/>
      <c r="G105" s="173"/>
      <c r="H105" s="174"/>
      <c r="I105" s="178"/>
      <c r="J105" s="179"/>
      <c r="K105" s="179"/>
      <c r="L105" s="180"/>
    </row>
    <row r="106" spans="1:12" ht="16.5" thickBot="1" x14ac:dyDescent="0.25">
      <c r="A106" s="155" t="s">
        <v>612</v>
      </c>
      <c r="B106" s="156"/>
      <c r="C106" s="156"/>
      <c r="D106" s="156"/>
      <c r="E106" s="156"/>
      <c r="F106" s="156"/>
      <c r="G106" s="156"/>
      <c r="H106" s="156"/>
      <c r="I106" s="156"/>
      <c r="J106" s="156"/>
      <c r="K106" s="156"/>
      <c r="L106" s="157"/>
    </row>
    <row r="107" spans="1:12" ht="16.5" thickBot="1" x14ac:dyDescent="0.25">
      <c r="A107" s="212" t="s">
        <v>613</v>
      </c>
      <c r="B107" s="190"/>
      <c r="C107" s="190"/>
      <c r="D107" s="190"/>
      <c r="E107" s="190"/>
      <c r="F107" s="190"/>
      <c r="G107" s="190"/>
      <c r="H107" s="190"/>
      <c r="I107" s="190"/>
      <c r="J107" s="190"/>
      <c r="K107" s="190"/>
      <c r="L107" s="191"/>
    </row>
    <row r="108" spans="1:12" ht="16.5" thickBot="1" x14ac:dyDescent="0.25">
      <c r="A108" s="155" t="s">
        <v>614</v>
      </c>
      <c r="B108" s="156"/>
      <c r="C108" s="156"/>
      <c r="D108" s="156"/>
      <c r="E108" s="156"/>
      <c r="F108" s="156"/>
      <c r="G108" s="156"/>
      <c r="H108" s="156"/>
      <c r="I108" s="156"/>
      <c r="J108" s="156"/>
      <c r="K108" s="156"/>
      <c r="L108" s="157"/>
    </row>
    <row r="109" spans="1:12" ht="32.25" thickBot="1" x14ac:dyDescent="0.25">
      <c r="A109" s="42" t="s">
        <v>7</v>
      </c>
      <c r="B109" s="42" t="s">
        <v>2</v>
      </c>
      <c r="C109" s="42" t="s">
        <v>0</v>
      </c>
      <c r="D109" s="42" t="s">
        <v>10</v>
      </c>
      <c r="E109" s="43" t="s">
        <v>1</v>
      </c>
      <c r="F109" s="42" t="s">
        <v>11</v>
      </c>
      <c r="G109" s="42" t="s">
        <v>8</v>
      </c>
      <c r="H109" s="42" t="s">
        <v>3</v>
      </c>
      <c r="I109" s="43" t="s">
        <v>4</v>
      </c>
      <c r="J109" s="42" t="s">
        <v>263</v>
      </c>
      <c r="K109" s="43" t="s">
        <v>5</v>
      </c>
      <c r="L109" s="43" t="s">
        <v>6</v>
      </c>
    </row>
    <row r="110" spans="1:12" ht="78.75" x14ac:dyDescent="0.2">
      <c r="A110" s="77" t="s">
        <v>269</v>
      </c>
      <c r="B110" s="76" t="s">
        <v>177</v>
      </c>
      <c r="C110" s="77">
        <v>1</v>
      </c>
      <c r="D110" s="77" t="s">
        <v>178</v>
      </c>
      <c r="E110" s="76" t="s">
        <v>323</v>
      </c>
      <c r="F110" s="76" t="s">
        <v>324</v>
      </c>
      <c r="G110" s="77" t="s">
        <v>615</v>
      </c>
      <c r="H110" s="76" t="s">
        <v>325</v>
      </c>
      <c r="I110" s="79">
        <v>44481</v>
      </c>
      <c r="J110" s="76" t="s">
        <v>260</v>
      </c>
      <c r="K110" s="138">
        <v>3950</v>
      </c>
      <c r="L110" s="76" t="s">
        <v>99</v>
      </c>
    </row>
    <row r="111" spans="1:12" ht="94.5" x14ac:dyDescent="0.2">
      <c r="A111" s="75" t="s">
        <v>342</v>
      </c>
      <c r="B111" s="78" t="s">
        <v>309</v>
      </c>
      <c r="C111" s="75">
        <v>1</v>
      </c>
      <c r="D111" s="75" t="s">
        <v>214</v>
      </c>
      <c r="E111" s="78" t="s">
        <v>347</v>
      </c>
      <c r="F111" s="78" t="s">
        <v>348</v>
      </c>
      <c r="G111" s="77" t="s">
        <v>615</v>
      </c>
      <c r="H111" s="76" t="s">
        <v>325</v>
      </c>
      <c r="I111" s="213">
        <v>42735</v>
      </c>
      <c r="J111" s="78" t="s">
        <v>260</v>
      </c>
      <c r="K111" s="183">
        <v>9888.2900000000009</v>
      </c>
      <c r="L111" s="78" t="s">
        <v>299</v>
      </c>
    </row>
    <row r="112" spans="1:12" ht="78.75" x14ac:dyDescent="0.2">
      <c r="A112" s="75" t="s">
        <v>268</v>
      </c>
      <c r="B112" s="78" t="s">
        <v>174</v>
      </c>
      <c r="C112" s="75">
        <v>1</v>
      </c>
      <c r="D112" s="75" t="s">
        <v>349</v>
      </c>
      <c r="E112" s="78" t="s">
        <v>351</v>
      </c>
      <c r="F112" s="78" t="s">
        <v>341</v>
      </c>
      <c r="G112" s="77" t="s">
        <v>615</v>
      </c>
      <c r="H112" s="76" t="s">
        <v>325</v>
      </c>
      <c r="I112" s="213"/>
      <c r="J112" s="78" t="s">
        <v>260</v>
      </c>
      <c r="K112" s="186"/>
      <c r="L112" s="78" t="s">
        <v>299</v>
      </c>
    </row>
    <row r="113" spans="1:12" ht="78.75" x14ac:dyDescent="0.2">
      <c r="A113" s="75" t="s">
        <v>267</v>
      </c>
      <c r="B113" s="78" t="s">
        <v>170</v>
      </c>
      <c r="C113" s="75">
        <v>1</v>
      </c>
      <c r="D113" s="75" t="s">
        <v>349</v>
      </c>
      <c r="E113" s="78" t="s">
        <v>350</v>
      </c>
      <c r="F113" s="78" t="s">
        <v>341</v>
      </c>
      <c r="G113" s="77" t="s">
        <v>615</v>
      </c>
      <c r="H113" s="76" t="s">
        <v>325</v>
      </c>
      <c r="I113" s="79" t="s">
        <v>549</v>
      </c>
      <c r="J113" s="78" t="s">
        <v>260</v>
      </c>
      <c r="K113" s="138" t="s">
        <v>549</v>
      </c>
      <c r="L113" s="78" t="s">
        <v>299</v>
      </c>
    </row>
    <row r="114" spans="1:12" ht="94.5" x14ac:dyDescent="0.2">
      <c r="A114" s="75" t="s">
        <v>275</v>
      </c>
      <c r="B114" s="78" t="s">
        <v>298</v>
      </c>
      <c r="C114" s="75">
        <v>1</v>
      </c>
      <c r="D114" s="75" t="s">
        <v>326</v>
      </c>
      <c r="E114" s="78" t="s">
        <v>304</v>
      </c>
      <c r="F114" s="78" t="s">
        <v>327</v>
      </c>
      <c r="G114" s="77" t="s">
        <v>615</v>
      </c>
      <c r="H114" s="76" t="s">
        <v>325</v>
      </c>
      <c r="I114" s="79" t="s">
        <v>549</v>
      </c>
      <c r="J114" s="78" t="s">
        <v>262</v>
      </c>
      <c r="K114" s="138" t="s">
        <v>549</v>
      </c>
      <c r="L114" s="78" t="s">
        <v>299</v>
      </c>
    </row>
    <row r="115" spans="1:12" ht="94.5" x14ac:dyDescent="0.2">
      <c r="A115" s="75" t="s">
        <v>343</v>
      </c>
      <c r="B115" s="78" t="s">
        <v>328</v>
      </c>
      <c r="C115" s="75">
        <v>1</v>
      </c>
      <c r="D115" s="75" t="s">
        <v>329</v>
      </c>
      <c r="E115" s="78">
        <v>420</v>
      </c>
      <c r="F115" s="78" t="s">
        <v>330</v>
      </c>
      <c r="G115" s="77" t="s">
        <v>615</v>
      </c>
      <c r="H115" s="76" t="s">
        <v>325</v>
      </c>
      <c r="I115" s="79">
        <v>42094</v>
      </c>
      <c r="J115" s="78" t="s">
        <v>261</v>
      </c>
      <c r="K115" s="138">
        <v>2465.79</v>
      </c>
      <c r="L115" s="78" t="s">
        <v>299</v>
      </c>
    </row>
    <row r="116" spans="1:12" ht="78.75" x14ac:dyDescent="0.2">
      <c r="A116" s="75" t="s">
        <v>344</v>
      </c>
      <c r="B116" s="78" t="s">
        <v>331</v>
      </c>
      <c r="C116" s="75">
        <v>1</v>
      </c>
      <c r="D116" s="75" t="s">
        <v>332</v>
      </c>
      <c r="E116" s="78" t="s">
        <v>333</v>
      </c>
      <c r="F116" s="78" t="s">
        <v>334</v>
      </c>
      <c r="G116" s="77" t="s">
        <v>615</v>
      </c>
      <c r="H116" s="76" t="s">
        <v>325</v>
      </c>
      <c r="I116" s="79">
        <v>42094</v>
      </c>
      <c r="J116" s="78" t="s">
        <v>261</v>
      </c>
      <c r="K116" s="138">
        <v>2575.1999999999998</v>
      </c>
      <c r="L116" s="78" t="s">
        <v>335</v>
      </c>
    </row>
    <row r="117" spans="1:12" ht="78.75" x14ac:dyDescent="0.2">
      <c r="A117" s="75" t="s">
        <v>78</v>
      </c>
      <c r="B117" s="78" t="s">
        <v>239</v>
      </c>
      <c r="C117" s="75">
        <v>1</v>
      </c>
      <c r="D117" s="75" t="s">
        <v>326</v>
      </c>
      <c r="E117" s="78" t="s">
        <v>336</v>
      </c>
      <c r="F117" s="78" t="s">
        <v>337</v>
      </c>
      <c r="G117" s="77" t="s">
        <v>615</v>
      </c>
      <c r="H117" s="76" t="s">
        <v>325</v>
      </c>
      <c r="I117" s="79">
        <v>43153</v>
      </c>
      <c r="J117" s="78" t="s">
        <v>262</v>
      </c>
      <c r="K117" s="138">
        <v>2498</v>
      </c>
      <c r="L117" s="78" t="s">
        <v>299</v>
      </c>
    </row>
    <row r="118" spans="1:12" ht="94.5" x14ac:dyDescent="0.2">
      <c r="A118" s="75" t="s">
        <v>41</v>
      </c>
      <c r="B118" s="78" t="s">
        <v>15</v>
      </c>
      <c r="C118" s="75">
        <v>1</v>
      </c>
      <c r="D118" s="75" t="s">
        <v>326</v>
      </c>
      <c r="E118" s="78" t="s">
        <v>294</v>
      </c>
      <c r="F118" s="78" t="s">
        <v>338</v>
      </c>
      <c r="G118" s="77" t="s">
        <v>615</v>
      </c>
      <c r="H118" s="76" t="s">
        <v>325</v>
      </c>
      <c r="I118" s="79">
        <v>43313</v>
      </c>
      <c r="J118" s="78" t="s">
        <v>262</v>
      </c>
      <c r="K118" s="138">
        <v>6960</v>
      </c>
      <c r="L118" s="78" t="s">
        <v>299</v>
      </c>
    </row>
    <row r="119" spans="1:12" ht="94.5" x14ac:dyDescent="0.2">
      <c r="A119" s="75" t="s">
        <v>345</v>
      </c>
      <c r="B119" s="78" t="s">
        <v>339</v>
      </c>
      <c r="C119" s="75">
        <v>1</v>
      </c>
      <c r="D119" s="75" t="s">
        <v>326</v>
      </c>
      <c r="E119" s="78" t="s">
        <v>299</v>
      </c>
      <c r="F119" s="78" t="s">
        <v>338</v>
      </c>
      <c r="G119" s="77" t="s">
        <v>615</v>
      </c>
      <c r="H119" s="76" t="s">
        <v>325</v>
      </c>
      <c r="I119" s="79">
        <v>43281</v>
      </c>
      <c r="J119" s="78" t="s">
        <v>261</v>
      </c>
      <c r="K119" s="138">
        <v>1914</v>
      </c>
      <c r="L119" s="78" t="s">
        <v>299</v>
      </c>
    </row>
    <row r="120" spans="1:12" ht="78.75" x14ac:dyDescent="0.2">
      <c r="A120" s="75" t="s">
        <v>78</v>
      </c>
      <c r="B120" s="78" t="s">
        <v>239</v>
      </c>
      <c r="C120" s="75">
        <v>2</v>
      </c>
      <c r="D120" s="75" t="s">
        <v>326</v>
      </c>
      <c r="E120" s="78" t="s">
        <v>340</v>
      </c>
      <c r="F120" s="78" t="s">
        <v>341</v>
      </c>
      <c r="G120" s="77" t="s">
        <v>615</v>
      </c>
      <c r="H120" s="76" t="s">
        <v>325</v>
      </c>
      <c r="I120" s="79" t="s">
        <v>549</v>
      </c>
      <c r="J120" s="78" t="s">
        <v>262</v>
      </c>
      <c r="K120" s="138" t="s">
        <v>549</v>
      </c>
      <c r="L120" s="78" t="s">
        <v>299</v>
      </c>
    </row>
    <row r="121" spans="1:12" ht="78.75" x14ac:dyDescent="0.2">
      <c r="A121" s="81" t="s">
        <v>343</v>
      </c>
      <c r="B121" s="82" t="s">
        <v>328</v>
      </c>
      <c r="C121" s="81">
        <v>1</v>
      </c>
      <c r="D121" s="81" t="s">
        <v>353</v>
      </c>
      <c r="E121" s="82" t="s">
        <v>352</v>
      </c>
      <c r="F121" s="82" t="s">
        <v>354</v>
      </c>
      <c r="G121" s="77" t="s">
        <v>615</v>
      </c>
      <c r="H121" s="83" t="s">
        <v>325</v>
      </c>
      <c r="I121" s="84" t="s">
        <v>549</v>
      </c>
      <c r="J121" s="82" t="s">
        <v>261</v>
      </c>
      <c r="K121" s="145" t="s">
        <v>549</v>
      </c>
      <c r="L121" s="82" t="s">
        <v>355</v>
      </c>
    </row>
    <row r="122" spans="1:12" ht="15" thickBot="1" x14ac:dyDescent="0.25"/>
    <row r="123" spans="1:12" ht="18.75" thickBot="1" x14ac:dyDescent="0.25">
      <c r="A123" s="200" t="s">
        <v>558</v>
      </c>
      <c r="B123" s="201"/>
      <c r="C123" s="201"/>
      <c r="D123" s="201"/>
      <c r="E123" s="201"/>
      <c r="F123" s="201"/>
      <c r="G123" s="201"/>
      <c r="H123" s="201"/>
      <c r="I123" s="201"/>
      <c r="J123" s="201"/>
      <c r="K123" s="201"/>
      <c r="L123" s="202"/>
    </row>
    <row r="124" spans="1:12" x14ac:dyDescent="0.2">
      <c r="A124" s="169" t="s">
        <v>550</v>
      </c>
      <c r="B124" s="170"/>
      <c r="C124" s="170"/>
      <c r="D124" s="170"/>
      <c r="E124" s="170"/>
      <c r="F124" s="170"/>
      <c r="G124" s="170"/>
      <c r="H124" s="171"/>
      <c r="I124" s="175" t="s">
        <v>680</v>
      </c>
      <c r="J124" s="176"/>
      <c r="K124" s="176"/>
      <c r="L124" s="177"/>
    </row>
    <row r="125" spans="1:12" ht="15" thickBot="1" x14ac:dyDescent="0.25">
      <c r="A125" s="172"/>
      <c r="B125" s="173"/>
      <c r="C125" s="173"/>
      <c r="D125" s="173"/>
      <c r="E125" s="173"/>
      <c r="F125" s="173"/>
      <c r="G125" s="173"/>
      <c r="H125" s="174"/>
      <c r="I125" s="178"/>
      <c r="J125" s="179"/>
      <c r="K125" s="179"/>
      <c r="L125" s="180"/>
    </row>
    <row r="126" spans="1:12" ht="16.5" thickBot="1" x14ac:dyDescent="0.25">
      <c r="A126" s="155" t="s">
        <v>616</v>
      </c>
      <c r="B126" s="156"/>
      <c r="C126" s="156"/>
      <c r="D126" s="156"/>
      <c r="E126" s="156"/>
      <c r="F126" s="156"/>
      <c r="G126" s="156"/>
      <c r="H126" s="156"/>
      <c r="I126" s="156"/>
      <c r="J126" s="156"/>
      <c r="K126" s="156"/>
      <c r="L126" s="157"/>
    </row>
    <row r="127" spans="1:12" ht="16.5" thickBot="1" x14ac:dyDescent="0.25">
      <c r="A127" s="158" t="s">
        <v>617</v>
      </c>
      <c r="B127" s="159"/>
      <c r="C127" s="159"/>
      <c r="D127" s="159"/>
      <c r="E127" s="159"/>
      <c r="F127" s="159"/>
      <c r="G127" s="159"/>
      <c r="H127" s="159"/>
      <c r="I127" s="159"/>
      <c r="J127" s="159"/>
      <c r="K127" s="159"/>
      <c r="L127" s="160"/>
    </row>
    <row r="128" spans="1:12" ht="16.5" thickBot="1" x14ac:dyDescent="0.25">
      <c r="A128" s="161" t="s">
        <v>696</v>
      </c>
      <c r="B128" s="162"/>
      <c r="C128" s="162"/>
      <c r="D128" s="162"/>
      <c r="E128" s="162"/>
      <c r="F128" s="162"/>
      <c r="G128" s="162"/>
      <c r="H128" s="162"/>
      <c r="I128" s="162"/>
      <c r="J128" s="162"/>
      <c r="K128" s="162"/>
      <c r="L128" s="163"/>
    </row>
    <row r="129" spans="1:12" ht="32.25" thickBot="1" x14ac:dyDescent="0.25">
      <c r="A129" s="42" t="s">
        <v>7</v>
      </c>
      <c r="B129" s="42" t="s">
        <v>2</v>
      </c>
      <c r="C129" s="42" t="s">
        <v>0</v>
      </c>
      <c r="D129" s="42" t="s">
        <v>10</v>
      </c>
      <c r="E129" s="43" t="s">
        <v>1</v>
      </c>
      <c r="F129" s="42" t="s">
        <v>11</v>
      </c>
      <c r="G129" s="42" t="s">
        <v>8</v>
      </c>
      <c r="H129" s="42" t="s">
        <v>3</v>
      </c>
      <c r="I129" s="42" t="s">
        <v>4</v>
      </c>
      <c r="J129" s="43" t="s">
        <v>259</v>
      </c>
      <c r="K129" s="43" t="s">
        <v>5</v>
      </c>
      <c r="L129" s="43" t="s">
        <v>6</v>
      </c>
    </row>
    <row r="130" spans="1:12" ht="110.25" x14ac:dyDescent="0.2">
      <c r="A130" s="105" t="s">
        <v>22</v>
      </c>
      <c r="B130" s="105" t="s">
        <v>21</v>
      </c>
      <c r="C130" s="105">
        <v>1</v>
      </c>
      <c r="D130" s="105" t="s">
        <v>25</v>
      </c>
      <c r="E130" s="105" t="s">
        <v>299</v>
      </c>
      <c r="F130" s="105" t="s">
        <v>35</v>
      </c>
      <c r="G130" s="105" t="s">
        <v>162</v>
      </c>
      <c r="H130" s="105" t="s">
        <v>695</v>
      </c>
      <c r="I130" s="140">
        <v>42866</v>
      </c>
      <c r="J130" s="105" t="s">
        <v>292</v>
      </c>
      <c r="K130" s="142">
        <v>21000</v>
      </c>
      <c r="L130" s="105" t="s">
        <v>299</v>
      </c>
    </row>
    <row r="131" spans="1:12" ht="78.75" x14ac:dyDescent="0.2">
      <c r="A131" s="107" t="s">
        <v>27</v>
      </c>
      <c r="B131" s="107" t="s">
        <v>23</v>
      </c>
      <c r="C131" s="107">
        <v>1</v>
      </c>
      <c r="D131" s="107" t="s">
        <v>25</v>
      </c>
      <c r="E131" s="107" t="s">
        <v>24</v>
      </c>
      <c r="F131" s="107" t="s">
        <v>36</v>
      </c>
      <c r="G131" s="105" t="s">
        <v>162</v>
      </c>
      <c r="H131" s="105" t="s">
        <v>695</v>
      </c>
      <c r="I131" s="140">
        <v>44180</v>
      </c>
      <c r="J131" s="107" t="s">
        <v>292</v>
      </c>
      <c r="K131" s="142" t="s">
        <v>549</v>
      </c>
      <c r="L131" s="107" t="s">
        <v>299</v>
      </c>
    </row>
    <row r="132" spans="1:12" ht="78.75" x14ac:dyDescent="0.2">
      <c r="A132" s="107" t="s">
        <v>28</v>
      </c>
      <c r="B132" s="107" t="s">
        <v>26</v>
      </c>
      <c r="C132" s="107">
        <v>1</v>
      </c>
      <c r="D132" s="107" t="s">
        <v>299</v>
      </c>
      <c r="E132" s="107" t="s">
        <v>299</v>
      </c>
      <c r="F132" s="107" t="s">
        <v>37</v>
      </c>
      <c r="G132" s="105" t="s">
        <v>162</v>
      </c>
      <c r="H132" s="105" t="s">
        <v>695</v>
      </c>
      <c r="I132" s="140">
        <v>44180</v>
      </c>
      <c r="J132" s="107" t="s">
        <v>292</v>
      </c>
      <c r="K132" s="142" t="s">
        <v>549</v>
      </c>
      <c r="L132" s="107" t="s">
        <v>299</v>
      </c>
    </row>
    <row r="133" spans="1:12" ht="78.75" x14ac:dyDescent="0.2">
      <c r="A133" s="107" t="s">
        <v>38</v>
      </c>
      <c r="B133" s="107" t="s">
        <v>33</v>
      </c>
      <c r="C133" s="107">
        <v>1</v>
      </c>
      <c r="D133" s="107" t="s">
        <v>299</v>
      </c>
      <c r="E133" s="107" t="s">
        <v>34</v>
      </c>
      <c r="F133" s="107" t="s">
        <v>37</v>
      </c>
      <c r="G133" s="105" t="s">
        <v>162</v>
      </c>
      <c r="H133" s="105" t="s">
        <v>695</v>
      </c>
      <c r="I133" s="140">
        <v>43281</v>
      </c>
      <c r="J133" s="107" t="s">
        <v>292</v>
      </c>
      <c r="K133" s="142">
        <v>6999</v>
      </c>
      <c r="L133" s="107" t="s">
        <v>299</v>
      </c>
    </row>
    <row r="134" spans="1:12" ht="78.75" x14ac:dyDescent="0.2">
      <c r="A134" s="107" t="s">
        <v>40</v>
      </c>
      <c r="B134" s="107" t="s">
        <v>39</v>
      </c>
      <c r="C134" s="107">
        <v>1</v>
      </c>
      <c r="D134" s="107" t="s">
        <v>299</v>
      </c>
      <c r="E134" s="107">
        <v>25027</v>
      </c>
      <c r="F134" s="107" t="s">
        <v>48</v>
      </c>
      <c r="G134" s="105" t="s">
        <v>162</v>
      </c>
      <c r="H134" s="105" t="s">
        <v>695</v>
      </c>
      <c r="I134" s="140">
        <v>43448</v>
      </c>
      <c r="J134" s="107" t="s">
        <v>292</v>
      </c>
      <c r="K134" s="142">
        <v>26680</v>
      </c>
      <c r="L134" s="107" t="s">
        <v>299</v>
      </c>
    </row>
    <row r="135" spans="1:12" ht="94.5" x14ac:dyDescent="0.2">
      <c r="A135" s="107" t="s">
        <v>45</v>
      </c>
      <c r="B135" s="107" t="s">
        <v>43</v>
      </c>
      <c r="C135" s="107">
        <v>1</v>
      </c>
      <c r="D135" s="107" t="s">
        <v>299</v>
      </c>
      <c r="E135" s="107" t="s">
        <v>299</v>
      </c>
      <c r="F135" s="107" t="s">
        <v>44</v>
      </c>
      <c r="G135" s="105" t="s">
        <v>162</v>
      </c>
      <c r="H135" s="105" t="s">
        <v>695</v>
      </c>
      <c r="I135" s="140">
        <v>43281</v>
      </c>
      <c r="J135" s="107" t="s">
        <v>292</v>
      </c>
      <c r="K135" s="142">
        <v>4750</v>
      </c>
      <c r="L135" s="107" t="s">
        <v>299</v>
      </c>
    </row>
    <row r="136" spans="1:12" ht="78.75" x14ac:dyDescent="0.2">
      <c r="A136" s="107" t="s">
        <v>49</v>
      </c>
      <c r="B136" s="107" t="s">
        <v>46</v>
      </c>
      <c r="C136" s="107">
        <v>1</v>
      </c>
      <c r="D136" s="107" t="s">
        <v>299</v>
      </c>
      <c r="E136" s="107">
        <v>2402</v>
      </c>
      <c r="F136" s="107" t="s">
        <v>47</v>
      </c>
      <c r="G136" s="105" t="s">
        <v>162</v>
      </c>
      <c r="H136" s="105" t="s">
        <v>695</v>
      </c>
      <c r="I136" s="140">
        <v>43281</v>
      </c>
      <c r="J136" s="107" t="s">
        <v>292</v>
      </c>
      <c r="K136" s="142">
        <v>8224.7999999999993</v>
      </c>
      <c r="L136" s="107" t="s">
        <v>299</v>
      </c>
    </row>
    <row r="137" spans="1:12" ht="78.75" x14ac:dyDescent="0.2">
      <c r="A137" s="107" t="s">
        <v>81</v>
      </c>
      <c r="B137" s="107" t="s">
        <v>548</v>
      </c>
      <c r="C137" s="107">
        <v>1</v>
      </c>
      <c r="D137" s="107" t="s">
        <v>299</v>
      </c>
      <c r="E137" s="107" t="s">
        <v>299</v>
      </c>
      <c r="F137" s="107" t="s">
        <v>51</v>
      </c>
      <c r="G137" s="105" t="s">
        <v>162</v>
      </c>
      <c r="H137" s="105" t="s">
        <v>695</v>
      </c>
      <c r="I137" s="140">
        <v>43281</v>
      </c>
      <c r="J137" s="107" t="s">
        <v>292</v>
      </c>
      <c r="K137" s="142">
        <v>2728</v>
      </c>
      <c r="L137" s="107" t="s">
        <v>299</v>
      </c>
    </row>
    <row r="138" spans="1:12" ht="78.75" x14ac:dyDescent="0.2">
      <c r="A138" s="107" t="s">
        <v>53</v>
      </c>
      <c r="B138" s="107" t="s">
        <v>52</v>
      </c>
      <c r="C138" s="107">
        <v>1</v>
      </c>
      <c r="D138" s="107" t="s">
        <v>420</v>
      </c>
      <c r="E138" s="107" t="s">
        <v>165</v>
      </c>
      <c r="F138" s="107" t="s">
        <v>54</v>
      </c>
      <c r="G138" s="105" t="s">
        <v>162</v>
      </c>
      <c r="H138" s="105" t="s">
        <v>695</v>
      </c>
      <c r="I138" s="140">
        <v>42094</v>
      </c>
      <c r="J138" s="107" t="s">
        <v>264</v>
      </c>
      <c r="K138" s="142">
        <v>3200</v>
      </c>
      <c r="L138" s="107" t="s">
        <v>300</v>
      </c>
    </row>
    <row r="139" spans="1:12" ht="78.75" x14ac:dyDescent="0.2">
      <c r="A139" s="107" t="s">
        <v>62</v>
      </c>
      <c r="B139" s="107" t="s">
        <v>55</v>
      </c>
      <c r="C139" s="107">
        <v>1</v>
      </c>
      <c r="D139" s="107" t="s">
        <v>299</v>
      </c>
      <c r="E139" s="107" t="s">
        <v>299</v>
      </c>
      <c r="F139" s="107" t="s">
        <v>56</v>
      </c>
      <c r="G139" s="105" t="s">
        <v>162</v>
      </c>
      <c r="H139" s="105" t="s">
        <v>695</v>
      </c>
      <c r="I139" s="140">
        <v>43773</v>
      </c>
      <c r="J139" s="107" t="s">
        <v>292</v>
      </c>
      <c r="K139" s="142">
        <v>4290</v>
      </c>
      <c r="L139" s="107" t="s">
        <v>299</v>
      </c>
    </row>
    <row r="140" spans="1:12" ht="78.75" x14ac:dyDescent="0.2">
      <c r="A140" s="107" t="s">
        <v>63</v>
      </c>
      <c r="B140" s="107" t="s">
        <v>57</v>
      </c>
      <c r="C140" s="107">
        <v>1</v>
      </c>
      <c r="D140" s="107" t="s">
        <v>299</v>
      </c>
      <c r="E140" s="107" t="s">
        <v>299</v>
      </c>
      <c r="F140" s="107" t="s">
        <v>58</v>
      </c>
      <c r="G140" s="105" t="s">
        <v>162</v>
      </c>
      <c r="H140" s="105" t="s">
        <v>695</v>
      </c>
      <c r="I140" s="140">
        <v>43773</v>
      </c>
      <c r="J140" s="107" t="s">
        <v>292</v>
      </c>
      <c r="K140" s="142">
        <v>4290</v>
      </c>
      <c r="L140" s="107" t="s">
        <v>299</v>
      </c>
    </row>
    <row r="141" spans="1:12" ht="78.75" x14ac:dyDescent="0.2">
      <c r="A141" s="107" t="s">
        <v>64</v>
      </c>
      <c r="B141" s="107" t="s">
        <v>59</v>
      </c>
      <c r="C141" s="107">
        <v>1</v>
      </c>
      <c r="D141" s="107" t="s">
        <v>299</v>
      </c>
      <c r="E141" s="107" t="s">
        <v>299</v>
      </c>
      <c r="F141" s="107" t="s">
        <v>60</v>
      </c>
      <c r="G141" s="105" t="s">
        <v>162</v>
      </c>
      <c r="H141" s="105" t="s">
        <v>695</v>
      </c>
      <c r="I141" s="140">
        <v>42199</v>
      </c>
      <c r="J141" s="107" t="s">
        <v>292</v>
      </c>
      <c r="K141" s="142">
        <v>2920.42</v>
      </c>
      <c r="L141" s="107" t="s">
        <v>32</v>
      </c>
    </row>
    <row r="142" spans="1:12" ht="126" x14ac:dyDescent="0.2">
      <c r="A142" s="107" t="s">
        <v>41</v>
      </c>
      <c r="B142" s="107" t="s">
        <v>15</v>
      </c>
      <c r="C142" s="107">
        <v>1</v>
      </c>
      <c r="D142" s="107" t="s">
        <v>299</v>
      </c>
      <c r="E142" s="107" t="s">
        <v>299</v>
      </c>
      <c r="F142" s="107" t="s">
        <v>61</v>
      </c>
      <c r="G142" s="105" t="s">
        <v>162</v>
      </c>
      <c r="H142" s="105" t="s">
        <v>695</v>
      </c>
      <c r="I142" s="140">
        <v>43678</v>
      </c>
      <c r="J142" s="107" t="s">
        <v>262</v>
      </c>
      <c r="K142" s="108">
        <v>6960</v>
      </c>
      <c r="L142" s="107" t="s">
        <v>299</v>
      </c>
    </row>
    <row r="143" spans="1:12" ht="141.75" x14ac:dyDescent="0.2">
      <c r="A143" s="107" t="s">
        <v>77</v>
      </c>
      <c r="B143" s="107" t="s">
        <v>65</v>
      </c>
      <c r="C143" s="107">
        <v>1</v>
      </c>
      <c r="D143" s="107" t="s">
        <v>299</v>
      </c>
      <c r="E143" s="107" t="s">
        <v>299</v>
      </c>
      <c r="F143" s="107" t="s">
        <v>66</v>
      </c>
      <c r="G143" s="105" t="s">
        <v>162</v>
      </c>
      <c r="H143" s="105" t="s">
        <v>695</v>
      </c>
      <c r="I143" s="140">
        <v>43452</v>
      </c>
      <c r="J143" s="107" t="s">
        <v>262</v>
      </c>
      <c r="K143" s="108">
        <v>9280</v>
      </c>
      <c r="L143" s="107" t="s">
        <v>299</v>
      </c>
    </row>
    <row r="144" spans="1:12" ht="78.75" x14ac:dyDescent="0.2">
      <c r="A144" s="107" t="s">
        <v>78</v>
      </c>
      <c r="B144" s="107" t="s">
        <v>67</v>
      </c>
      <c r="C144" s="107">
        <v>2</v>
      </c>
      <c r="D144" s="107" t="s">
        <v>299</v>
      </c>
      <c r="E144" s="107" t="s">
        <v>68</v>
      </c>
      <c r="F144" s="107" t="s">
        <v>36</v>
      </c>
      <c r="G144" s="105" t="s">
        <v>162</v>
      </c>
      <c r="H144" s="105" t="s">
        <v>695</v>
      </c>
      <c r="I144" s="140">
        <v>43242</v>
      </c>
      <c r="J144" s="107" t="s">
        <v>262</v>
      </c>
      <c r="K144" s="142">
        <f>SUM(2498.24*2)</f>
        <v>4996.4799999999996</v>
      </c>
      <c r="L144" s="107" t="s">
        <v>300</v>
      </c>
    </row>
    <row r="145" spans="1:12" ht="78.75" x14ac:dyDescent="0.2">
      <c r="A145" s="107" t="s">
        <v>79</v>
      </c>
      <c r="B145" s="107" t="s">
        <v>72</v>
      </c>
      <c r="C145" s="107">
        <v>2</v>
      </c>
      <c r="D145" s="107" t="s">
        <v>299</v>
      </c>
      <c r="E145" s="107" t="s">
        <v>70</v>
      </c>
      <c r="F145" s="107" t="s">
        <v>71</v>
      </c>
      <c r="G145" s="105" t="s">
        <v>162</v>
      </c>
      <c r="H145" s="105" t="s">
        <v>695</v>
      </c>
      <c r="I145" s="140" t="s">
        <v>549</v>
      </c>
      <c r="J145" s="107" t="s">
        <v>262</v>
      </c>
      <c r="K145" s="142" t="s">
        <v>549</v>
      </c>
      <c r="L145" s="107" t="s">
        <v>299</v>
      </c>
    </row>
    <row r="146" spans="1:12" ht="78.75" x14ac:dyDescent="0.2">
      <c r="A146" s="107" t="s">
        <v>80</v>
      </c>
      <c r="B146" s="107" t="s">
        <v>69</v>
      </c>
      <c r="C146" s="107">
        <v>2</v>
      </c>
      <c r="D146" s="107" t="s">
        <v>299</v>
      </c>
      <c r="E146" s="107" t="s">
        <v>73</v>
      </c>
      <c r="F146" s="107" t="s">
        <v>74</v>
      </c>
      <c r="G146" s="105" t="s">
        <v>162</v>
      </c>
      <c r="H146" s="105" t="s">
        <v>695</v>
      </c>
      <c r="I146" s="140" t="s">
        <v>549</v>
      </c>
      <c r="J146" s="107" t="s">
        <v>262</v>
      </c>
      <c r="K146" s="142" t="s">
        <v>549</v>
      </c>
      <c r="L146" s="107" t="s">
        <v>299</v>
      </c>
    </row>
    <row r="147" spans="1:12" ht="78.75" x14ac:dyDescent="0.2">
      <c r="A147" s="107" t="s">
        <v>82</v>
      </c>
      <c r="B147" s="107" t="s">
        <v>75</v>
      </c>
      <c r="C147" s="107">
        <v>1</v>
      </c>
      <c r="D147" s="107" t="s">
        <v>299</v>
      </c>
      <c r="E147" s="107" t="s">
        <v>299</v>
      </c>
      <c r="F147" s="107" t="s">
        <v>56</v>
      </c>
      <c r="G147" s="105" t="s">
        <v>162</v>
      </c>
      <c r="H147" s="105" t="s">
        <v>695</v>
      </c>
      <c r="I147" s="140">
        <v>42319</v>
      </c>
      <c r="J147" s="107" t="s">
        <v>292</v>
      </c>
      <c r="K147" s="142">
        <v>1774.8</v>
      </c>
      <c r="L147" s="107" t="s">
        <v>299</v>
      </c>
    </row>
    <row r="148" spans="1:12" ht="78.75" x14ac:dyDescent="0.2">
      <c r="A148" s="107" t="s">
        <v>83</v>
      </c>
      <c r="B148" s="107" t="s">
        <v>76</v>
      </c>
      <c r="C148" s="107">
        <v>1</v>
      </c>
      <c r="D148" s="107" t="s">
        <v>299</v>
      </c>
      <c r="E148" s="107" t="s">
        <v>299</v>
      </c>
      <c r="F148" s="107" t="s">
        <v>84</v>
      </c>
      <c r="G148" s="105" t="s">
        <v>162</v>
      </c>
      <c r="H148" s="105" t="s">
        <v>695</v>
      </c>
      <c r="I148" s="140" t="s">
        <v>549</v>
      </c>
      <c r="J148" s="107" t="s">
        <v>262</v>
      </c>
      <c r="K148" s="142" t="s">
        <v>549</v>
      </c>
      <c r="L148" s="107" t="s">
        <v>300</v>
      </c>
    </row>
    <row r="149" spans="1:12" ht="78.75" x14ac:dyDescent="0.2">
      <c r="A149" s="107" t="s">
        <v>426</v>
      </c>
      <c r="B149" s="107" t="s">
        <v>427</v>
      </c>
      <c r="C149" s="107">
        <v>1</v>
      </c>
      <c r="D149" s="107" t="s">
        <v>299</v>
      </c>
      <c r="E149" s="107" t="s">
        <v>299</v>
      </c>
      <c r="F149" s="107" t="s">
        <v>428</v>
      </c>
      <c r="G149" s="105" t="s">
        <v>162</v>
      </c>
      <c r="H149" s="105" t="s">
        <v>695</v>
      </c>
      <c r="I149" s="140">
        <v>43410</v>
      </c>
      <c r="J149" s="107" t="s">
        <v>292</v>
      </c>
      <c r="K149" s="142">
        <v>2620</v>
      </c>
      <c r="L149" s="107"/>
    </row>
    <row r="150" spans="1:12" ht="110.25" x14ac:dyDescent="0.2">
      <c r="A150" s="107" t="s">
        <v>424</v>
      </c>
      <c r="B150" s="107" t="s">
        <v>421</v>
      </c>
      <c r="C150" s="107">
        <v>1</v>
      </c>
      <c r="D150" s="107" t="s">
        <v>299</v>
      </c>
      <c r="E150" s="107" t="s">
        <v>422</v>
      </c>
      <c r="F150" s="107" t="s">
        <v>423</v>
      </c>
      <c r="G150" s="105" t="s">
        <v>162</v>
      </c>
      <c r="H150" s="105" t="s">
        <v>695</v>
      </c>
      <c r="I150" s="140" t="s">
        <v>549</v>
      </c>
      <c r="J150" s="107" t="s">
        <v>292</v>
      </c>
      <c r="K150" s="142" t="s">
        <v>549</v>
      </c>
      <c r="L150" s="107" t="s">
        <v>299</v>
      </c>
    </row>
    <row r="151" spans="1:12" ht="78.75" x14ac:dyDescent="0.2">
      <c r="A151" s="107" t="s">
        <v>274</v>
      </c>
      <c r="B151" s="107" t="s">
        <v>425</v>
      </c>
      <c r="C151" s="107">
        <v>1</v>
      </c>
      <c r="D151" s="107" t="s">
        <v>299</v>
      </c>
      <c r="E151" s="107" t="s">
        <v>73</v>
      </c>
      <c r="F151" s="107" t="s">
        <v>54</v>
      </c>
      <c r="G151" s="105" t="s">
        <v>162</v>
      </c>
      <c r="H151" s="105" t="s">
        <v>695</v>
      </c>
      <c r="I151" s="140" t="s">
        <v>549</v>
      </c>
      <c r="J151" s="107" t="s">
        <v>262</v>
      </c>
      <c r="K151" s="142" t="s">
        <v>549</v>
      </c>
      <c r="L151" s="107" t="s">
        <v>299</v>
      </c>
    </row>
    <row r="152" spans="1:12" ht="110.25" x14ac:dyDescent="0.2">
      <c r="A152" s="107" t="s">
        <v>95</v>
      </c>
      <c r="B152" s="107" t="s">
        <v>86</v>
      </c>
      <c r="C152" s="107">
        <v>1</v>
      </c>
      <c r="D152" s="107" t="s">
        <v>299</v>
      </c>
      <c r="E152" s="107" t="s">
        <v>521</v>
      </c>
      <c r="F152" s="107" t="s">
        <v>87</v>
      </c>
      <c r="G152" s="105"/>
      <c r="H152" s="105" t="s">
        <v>695</v>
      </c>
      <c r="I152" s="140">
        <v>44405</v>
      </c>
      <c r="J152" s="107" t="s">
        <v>292</v>
      </c>
      <c r="K152" s="142">
        <f>SUM(276.62*1.16)</f>
        <v>320.87919999999997</v>
      </c>
      <c r="L152" s="107" t="s">
        <v>99</v>
      </c>
    </row>
    <row r="153" spans="1:12" ht="110.25" x14ac:dyDescent="0.2">
      <c r="A153" s="107" t="s">
        <v>96</v>
      </c>
      <c r="B153" s="107" t="s">
        <v>88</v>
      </c>
      <c r="C153" s="107">
        <v>1</v>
      </c>
      <c r="D153" s="107" t="s">
        <v>299</v>
      </c>
      <c r="E153" s="107" t="s">
        <v>89</v>
      </c>
      <c r="F153" s="107" t="s">
        <v>90</v>
      </c>
      <c r="G153" s="105" t="s">
        <v>162</v>
      </c>
      <c r="H153" s="105" t="s">
        <v>695</v>
      </c>
      <c r="I153" s="140">
        <v>44405</v>
      </c>
      <c r="J153" s="107" t="s">
        <v>292</v>
      </c>
      <c r="K153" s="142">
        <f>SUM(1.16*688.1)</f>
        <v>798.19600000000003</v>
      </c>
      <c r="L153" s="107" t="s">
        <v>99</v>
      </c>
    </row>
    <row r="154" spans="1:12" ht="78.75" x14ac:dyDescent="0.2">
      <c r="A154" s="107" t="s">
        <v>97</v>
      </c>
      <c r="B154" s="107" t="s">
        <v>91</v>
      </c>
      <c r="C154" s="107">
        <v>1</v>
      </c>
      <c r="D154" s="107" t="s">
        <v>299</v>
      </c>
      <c r="E154" s="107" t="s">
        <v>92</v>
      </c>
      <c r="F154" s="107" t="s">
        <v>93</v>
      </c>
      <c r="G154" s="105" t="s">
        <v>162</v>
      </c>
      <c r="H154" s="105" t="s">
        <v>695</v>
      </c>
      <c r="I154" s="140">
        <v>44405</v>
      </c>
      <c r="J154" s="107" t="s">
        <v>292</v>
      </c>
      <c r="K154" s="142">
        <f>SUM(1.16*623.27)</f>
        <v>722.99319999999989</v>
      </c>
      <c r="L154" s="107" t="s">
        <v>99</v>
      </c>
    </row>
    <row r="155" spans="1:12" ht="78.75" x14ac:dyDescent="0.2">
      <c r="A155" s="107" t="s">
        <v>114</v>
      </c>
      <c r="B155" s="107" t="s">
        <v>98</v>
      </c>
      <c r="C155" s="107">
        <v>1</v>
      </c>
      <c r="D155" s="107" t="s">
        <v>299</v>
      </c>
      <c r="E155" s="107" t="s">
        <v>299</v>
      </c>
      <c r="F155" s="107" t="s">
        <v>101</v>
      </c>
      <c r="G155" s="105" t="s">
        <v>162</v>
      </c>
      <c r="H155" s="105" t="s">
        <v>695</v>
      </c>
      <c r="I155" s="140">
        <v>44405</v>
      </c>
      <c r="J155" s="107" t="s">
        <v>292</v>
      </c>
      <c r="K155" s="142">
        <f>SUM(1.16*403.4)</f>
        <v>467.94399999999996</v>
      </c>
      <c r="L155" s="107" t="s">
        <v>99</v>
      </c>
    </row>
    <row r="156" spans="1:12" ht="78.75" x14ac:dyDescent="0.2">
      <c r="A156" s="107" t="s">
        <v>115</v>
      </c>
      <c r="B156" s="107" t="s">
        <v>100</v>
      </c>
      <c r="C156" s="107">
        <v>1</v>
      </c>
      <c r="D156" s="107" t="s">
        <v>299</v>
      </c>
      <c r="E156" s="107" t="s">
        <v>299</v>
      </c>
      <c r="F156" s="107" t="s">
        <v>102</v>
      </c>
      <c r="G156" s="105" t="s">
        <v>162</v>
      </c>
      <c r="H156" s="105" t="s">
        <v>695</v>
      </c>
      <c r="I156" s="140">
        <v>44405</v>
      </c>
      <c r="J156" s="107" t="s">
        <v>292</v>
      </c>
      <c r="K156" s="142">
        <f>SUM(1.16*533.59)</f>
        <v>618.96439999999996</v>
      </c>
      <c r="L156" s="107" t="s">
        <v>99</v>
      </c>
    </row>
    <row r="157" spans="1:12" ht="94.5" x14ac:dyDescent="0.2">
      <c r="A157" s="107" t="s">
        <v>116</v>
      </c>
      <c r="B157" s="107" t="s">
        <v>103</v>
      </c>
      <c r="C157" s="107">
        <v>1</v>
      </c>
      <c r="D157" s="107" t="s">
        <v>299</v>
      </c>
      <c r="E157" s="107" t="s">
        <v>299</v>
      </c>
      <c r="F157" s="107" t="s">
        <v>522</v>
      </c>
      <c r="G157" s="105" t="s">
        <v>162</v>
      </c>
      <c r="H157" s="105" t="s">
        <v>695</v>
      </c>
      <c r="I157" s="140">
        <v>44405</v>
      </c>
      <c r="J157" s="107" t="s">
        <v>292</v>
      </c>
      <c r="K157" s="142">
        <f>SUM(1.16*125.25)</f>
        <v>145.29</v>
      </c>
      <c r="L157" s="107" t="s">
        <v>99</v>
      </c>
    </row>
    <row r="158" spans="1:12" ht="78.75" x14ac:dyDescent="0.2">
      <c r="A158" s="107" t="s">
        <v>117</v>
      </c>
      <c r="B158" s="107" t="s">
        <v>104</v>
      </c>
      <c r="C158" s="107">
        <v>1</v>
      </c>
      <c r="D158" s="107" t="s">
        <v>299</v>
      </c>
      <c r="E158" s="107" t="s">
        <v>299</v>
      </c>
      <c r="F158" s="107" t="s">
        <v>105</v>
      </c>
      <c r="G158" s="105" t="s">
        <v>162</v>
      </c>
      <c r="H158" s="105" t="s">
        <v>695</v>
      </c>
      <c r="I158" s="140">
        <v>44405</v>
      </c>
      <c r="J158" s="107" t="s">
        <v>292</v>
      </c>
      <c r="K158" s="142">
        <f>SUM(1.16*120.75)</f>
        <v>140.07</v>
      </c>
      <c r="L158" s="107" t="s">
        <v>99</v>
      </c>
    </row>
    <row r="159" spans="1:12" ht="78.75" x14ac:dyDescent="0.2">
      <c r="A159" s="107" t="s">
        <v>118</v>
      </c>
      <c r="B159" s="107" t="s">
        <v>110</v>
      </c>
      <c r="C159" s="107">
        <v>6</v>
      </c>
      <c r="D159" s="107" t="s">
        <v>299</v>
      </c>
      <c r="E159" s="107" t="s">
        <v>106</v>
      </c>
      <c r="F159" s="107" t="s">
        <v>107</v>
      </c>
      <c r="G159" s="105" t="s">
        <v>162</v>
      </c>
      <c r="H159" s="105" t="s">
        <v>695</v>
      </c>
      <c r="I159" s="140">
        <v>44405</v>
      </c>
      <c r="J159" s="107" t="s">
        <v>292</v>
      </c>
      <c r="K159" s="142">
        <f>SUM(1.16*602.71)</f>
        <v>699.14359999999999</v>
      </c>
      <c r="L159" s="107" t="s">
        <v>301</v>
      </c>
    </row>
    <row r="160" spans="1:12" ht="78.75" x14ac:dyDescent="0.2">
      <c r="A160" s="107" t="s">
        <v>118</v>
      </c>
      <c r="B160" s="107" t="s">
        <v>110</v>
      </c>
      <c r="C160" s="107">
        <v>6</v>
      </c>
      <c r="D160" s="107" t="s">
        <v>299</v>
      </c>
      <c r="E160" s="107" t="s">
        <v>108</v>
      </c>
      <c r="F160" s="107" t="s">
        <v>109</v>
      </c>
      <c r="G160" s="105" t="s">
        <v>162</v>
      </c>
      <c r="H160" s="105" t="s">
        <v>695</v>
      </c>
      <c r="I160" s="140">
        <v>44405</v>
      </c>
      <c r="J160" s="107" t="s">
        <v>292</v>
      </c>
      <c r="K160" s="142">
        <f>SUM(768.46*1.16)</f>
        <v>891.41359999999997</v>
      </c>
      <c r="L160" s="107" t="s">
        <v>302</v>
      </c>
    </row>
    <row r="161" spans="1:12" ht="94.5" x14ac:dyDescent="0.2">
      <c r="A161" s="107" t="s">
        <v>119</v>
      </c>
      <c r="B161" s="107" t="s">
        <v>112</v>
      </c>
      <c r="C161" s="107">
        <v>8</v>
      </c>
      <c r="D161" s="107" t="s">
        <v>299</v>
      </c>
      <c r="E161" s="107" t="s">
        <v>111</v>
      </c>
      <c r="F161" s="107" t="s">
        <v>113</v>
      </c>
      <c r="G161" s="105" t="s">
        <v>162</v>
      </c>
      <c r="H161" s="105" t="s">
        <v>695</v>
      </c>
      <c r="I161" s="140">
        <v>44405</v>
      </c>
      <c r="J161" s="107" t="s">
        <v>292</v>
      </c>
      <c r="K161" s="142">
        <f>SUM(486.83*1.16)</f>
        <v>564.72279999999989</v>
      </c>
      <c r="L161" s="107" t="s">
        <v>99</v>
      </c>
    </row>
    <row r="162" spans="1:12" ht="78.75" x14ac:dyDescent="0.2">
      <c r="A162" s="107" t="s">
        <v>126</v>
      </c>
      <c r="B162" s="107" t="s">
        <v>120</v>
      </c>
      <c r="C162" s="107">
        <v>3</v>
      </c>
      <c r="D162" s="107" t="s">
        <v>299</v>
      </c>
      <c r="E162" s="107" t="s">
        <v>121</v>
      </c>
      <c r="F162" s="107" t="s">
        <v>125</v>
      </c>
      <c r="G162" s="105" t="s">
        <v>162</v>
      </c>
      <c r="H162" s="105" t="s">
        <v>695</v>
      </c>
      <c r="I162" s="140">
        <v>44405</v>
      </c>
      <c r="J162" s="107" t="s">
        <v>292</v>
      </c>
      <c r="K162" s="142">
        <f>SUM(1111.24*1.16)</f>
        <v>1289.0383999999999</v>
      </c>
      <c r="L162" s="107" t="s">
        <v>99</v>
      </c>
    </row>
    <row r="163" spans="1:12" ht="78.75" x14ac:dyDescent="0.2">
      <c r="A163" s="107" t="s">
        <v>126</v>
      </c>
      <c r="B163" s="107" t="s">
        <v>120</v>
      </c>
      <c r="C163" s="107">
        <v>3</v>
      </c>
      <c r="D163" s="107" t="s">
        <v>299</v>
      </c>
      <c r="E163" s="107" t="s">
        <v>122</v>
      </c>
      <c r="F163" s="107" t="s">
        <v>125</v>
      </c>
      <c r="G163" s="105" t="s">
        <v>162</v>
      </c>
      <c r="H163" s="105" t="s">
        <v>695</v>
      </c>
      <c r="I163" s="140">
        <v>44405</v>
      </c>
      <c r="J163" s="107" t="s">
        <v>292</v>
      </c>
      <c r="K163" s="142">
        <f>SUM(1.16*1955.3)</f>
        <v>2268.1479999999997</v>
      </c>
      <c r="L163" s="107" t="s">
        <v>99</v>
      </c>
    </row>
    <row r="164" spans="1:12" ht="78.75" x14ac:dyDescent="0.2">
      <c r="A164" s="107" t="s">
        <v>126</v>
      </c>
      <c r="B164" s="107" t="s">
        <v>120</v>
      </c>
      <c r="C164" s="107">
        <v>3</v>
      </c>
      <c r="D164" s="107" t="s">
        <v>299</v>
      </c>
      <c r="E164" s="107" t="s">
        <v>123</v>
      </c>
      <c r="F164" s="107" t="s">
        <v>125</v>
      </c>
      <c r="G164" s="105" t="s">
        <v>162</v>
      </c>
      <c r="H164" s="105" t="s">
        <v>695</v>
      </c>
      <c r="I164" s="140">
        <v>44405</v>
      </c>
      <c r="J164" s="107" t="s">
        <v>292</v>
      </c>
      <c r="K164" s="142">
        <f>SUM(1.16*1513.38)</f>
        <v>1755.5208</v>
      </c>
      <c r="L164" s="107" t="s">
        <v>99</v>
      </c>
    </row>
    <row r="165" spans="1:12" ht="78.75" x14ac:dyDescent="0.2">
      <c r="A165" s="107" t="s">
        <v>126</v>
      </c>
      <c r="B165" s="107" t="s">
        <v>120</v>
      </c>
      <c r="C165" s="107">
        <v>3</v>
      </c>
      <c r="D165" s="107" t="s">
        <v>299</v>
      </c>
      <c r="E165" s="107" t="s">
        <v>124</v>
      </c>
      <c r="F165" s="107" t="s">
        <v>125</v>
      </c>
      <c r="G165" s="105" t="s">
        <v>162</v>
      </c>
      <c r="H165" s="105" t="s">
        <v>695</v>
      </c>
      <c r="I165" s="140">
        <v>44405</v>
      </c>
      <c r="J165" s="107" t="s">
        <v>292</v>
      </c>
      <c r="K165" s="142">
        <f>SUM(1.16*1655.3)</f>
        <v>1920.1479999999999</v>
      </c>
      <c r="L165" s="107" t="s">
        <v>99</v>
      </c>
    </row>
    <row r="166" spans="1:12" ht="78.75" x14ac:dyDescent="0.2">
      <c r="A166" s="107" t="s">
        <v>138</v>
      </c>
      <c r="B166" s="107" t="s">
        <v>127</v>
      </c>
      <c r="C166" s="107">
        <v>1</v>
      </c>
      <c r="D166" s="107" t="s">
        <v>523</v>
      </c>
      <c r="E166" s="107" t="s">
        <v>299</v>
      </c>
      <c r="F166" s="107" t="s">
        <v>101</v>
      </c>
      <c r="G166" s="105" t="s">
        <v>162</v>
      </c>
      <c r="H166" s="105" t="s">
        <v>695</v>
      </c>
      <c r="I166" s="140">
        <v>44405</v>
      </c>
      <c r="J166" s="107" t="s">
        <v>292</v>
      </c>
      <c r="K166" s="142">
        <f>SUM(1.16*768.7)</f>
        <v>891.69200000000001</v>
      </c>
      <c r="L166" s="107" t="s">
        <v>99</v>
      </c>
    </row>
    <row r="167" spans="1:12" ht="94.5" x14ac:dyDescent="0.2">
      <c r="A167" s="107" t="s">
        <v>139</v>
      </c>
      <c r="B167" s="107" t="s">
        <v>128</v>
      </c>
      <c r="C167" s="107">
        <v>1</v>
      </c>
      <c r="D167" s="107" t="s">
        <v>299</v>
      </c>
      <c r="E167" s="107" t="s">
        <v>129</v>
      </c>
      <c r="F167" s="107" t="s">
        <v>130</v>
      </c>
      <c r="G167" s="105" t="s">
        <v>162</v>
      </c>
      <c r="H167" s="105" t="s">
        <v>695</v>
      </c>
      <c r="I167" s="140">
        <v>44405</v>
      </c>
      <c r="J167" s="107" t="s">
        <v>292</v>
      </c>
      <c r="K167" s="142">
        <f>SUM(1.16*552.66)</f>
        <v>641.08559999999989</v>
      </c>
      <c r="L167" s="107" t="s">
        <v>99</v>
      </c>
    </row>
    <row r="168" spans="1:12" ht="110.25" x14ac:dyDescent="0.2">
      <c r="A168" s="107" t="s">
        <v>140</v>
      </c>
      <c r="B168" s="107" t="s">
        <v>131</v>
      </c>
      <c r="C168" s="107">
        <v>1</v>
      </c>
      <c r="D168" s="107" t="s">
        <v>299</v>
      </c>
      <c r="E168" s="107" t="s">
        <v>133</v>
      </c>
      <c r="F168" s="107" t="s">
        <v>136</v>
      </c>
      <c r="G168" s="105" t="s">
        <v>162</v>
      </c>
      <c r="H168" s="105" t="s">
        <v>695</v>
      </c>
      <c r="I168" s="140">
        <v>44405</v>
      </c>
      <c r="J168" s="107" t="s">
        <v>292</v>
      </c>
      <c r="K168" s="142">
        <f>SUM(1.16*1012)</f>
        <v>1173.9199999999998</v>
      </c>
      <c r="L168" s="107" t="s">
        <v>99</v>
      </c>
    </row>
    <row r="169" spans="1:12" ht="94.5" x14ac:dyDescent="0.2">
      <c r="A169" s="107" t="s">
        <v>140</v>
      </c>
      <c r="B169" s="107" t="s">
        <v>132</v>
      </c>
      <c r="C169" s="107">
        <v>1</v>
      </c>
      <c r="D169" s="107" t="s">
        <v>299</v>
      </c>
      <c r="E169" s="107" t="s">
        <v>134</v>
      </c>
      <c r="F169" s="107" t="s">
        <v>137</v>
      </c>
      <c r="G169" s="105" t="s">
        <v>162</v>
      </c>
      <c r="H169" s="105" t="s">
        <v>695</v>
      </c>
      <c r="I169" s="140">
        <v>44405</v>
      </c>
      <c r="J169" s="107" t="s">
        <v>292</v>
      </c>
      <c r="K169" s="142">
        <f>SUM(1.16*674.92)</f>
        <v>782.90719999999988</v>
      </c>
      <c r="L169" s="107" t="s">
        <v>99</v>
      </c>
    </row>
    <row r="170" spans="1:12" ht="94.5" x14ac:dyDescent="0.2">
      <c r="A170" s="107" t="s">
        <v>140</v>
      </c>
      <c r="B170" s="107" t="s">
        <v>132</v>
      </c>
      <c r="C170" s="107">
        <v>1</v>
      </c>
      <c r="D170" s="107" t="s">
        <v>299</v>
      </c>
      <c r="E170" s="107" t="s">
        <v>135</v>
      </c>
      <c r="F170" s="107" t="s">
        <v>137</v>
      </c>
      <c r="G170" s="105" t="s">
        <v>162</v>
      </c>
      <c r="H170" s="105" t="s">
        <v>695</v>
      </c>
      <c r="I170" s="140">
        <v>44405</v>
      </c>
      <c r="J170" s="107" t="s">
        <v>292</v>
      </c>
      <c r="K170" s="142">
        <f>SUM(1.16*662.23)</f>
        <v>768.18679999999995</v>
      </c>
      <c r="L170" s="107" t="s">
        <v>99</v>
      </c>
    </row>
    <row r="171" spans="1:12" ht="94.5" x14ac:dyDescent="0.2">
      <c r="A171" s="107" t="s">
        <v>95</v>
      </c>
      <c r="B171" s="107" t="s">
        <v>86</v>
      </c>
      <c r="C171" s="107">
        <v>1</v>
      </c>
      <c r="D171" s="107" t="s">
        <v>299</v>
      </c>
      <c r="E171" s="107" t="s">
        <v>524</v>
      </c>
      <c r="F171" s="107" t="s">
        <v>137</v>
      </c>
      <c r="G171" s="105" t="s">
        <v>162</v>
      </c>
      <c r="H171" s="105" t="s">
        <v>695</v>
      </c>
      <c r="I171" s="140">
        <v>44405</v>
      </c>
      <c r="J171" s="107" t="s">
        <v>292</v>
      </c>
      <c r="K171" s="142">
        <f>SUM(1.16*244.08)</f>
        <v>283.13279999999997</v>
      </c>
      <c r="L171" s="107" t="s">
        <v>99</v>
      </c>
    </row>
    <row r="172" spans="1:12" ht="94.5" x14ac:dyDescent="0.2">
      <c r="A172" s="107" t="s">
        <v>95</v>
      </c>
      <c r="B172" s="107" t="s">
        <v>86</v>
      </c>
      <c r="C172" s="107">
        <v>1</v>
      </c>
      <c r="D172" s="107" t="s">
        <v>299</v>
      </c>
      <c r="E172" s="107" t="s">
        <v>141</v>
      </c>
      <c r="F172" s="107" t="s">
        <v>137</v>
      </c>
      <c r="G172" s="105" t="s">
        <v>162</v>
      </c>
      <c r="H172" s="105" t="s">
        <v>695</v>
      </c>
      <c r="I172" s="140">
        <v>44405</v>
      </c>
      <c r="J172" s="107" t="s">
        <v>292</v>
      </c>
      <c r="K172" s="142">
        <f>SUM(1.16*292.9)</f>
        <v>339.76399999999995</v>
      </c>
      <c r="L172" s="107" t="s">
        <v>99</v>
      </c>
    </row>
    <row r="173" spans="1:12" ht="94.5" x14ac:dyDescent="0.2">
      <c r="A173" s="107" t="s">
        <v>95</v>
      </c>
      <c r="B173" s="107" t="s">
        <v>86</v>
      </c>
      <c r="C173" s="107">
        <v>1</v>
      </c>
      <c r="D173" s="107" t="s">
        <v>299</v>
      </c>
      <c r="E173" s="107" t="s">
        <v>142</v>
      </c>
      <c r="F173" s="107" t="s">
        <v>137</v>
      </c>
      <c r="G173" s="105" t="s">
        <v>162</v>
      </c>
      <c r="H173" s="105" t="s">
        <v>695</v>
      </c>
      <c r="I173" s="140">
        <v>44405</v>
      </c>
      <c r="J173" s="107" t="s">
        <v>292</v>
      </c>
      <c r="K173" s="142">
        <f>SUM(1.16*309.17)</f>
        <v>358.63720000000001</v>
      </c>
      <c r="L173" s="107" t="s">
        <v>99</v>
      </c>
    </row>
    <row r="174" spans="1:12" ht="78.75" x14ac:dyDescent="0.2">
      <c r="A174" s="107" t="s">
        <v>148</v>
      </c>
      <c r="B174" s="107" t="s">
        <v>143</v>
      </c>
      <c r="C174" s="107">
        <v>1</v>
      </c>
      <c r="D174" s="107" t="s">
        <v>299</v>
      </c>
      <c r="E174" s="107" t="s">
        <v>299</v>
      </c>
      <c r="F174" s="107" t="s">
        <v>144</v>
      </c>
      <c r="G174" s="105" t="s">
        <v>162</v>
      </c>
      <c r="H174" s="105" t="s">
        <v>695</v>
      </c>
      <c r="I174" s="140">
        <v>44405</v>
      </c>
      <c r="J174" s="107" t="s">
        <v>292</v>
      </c>
      <c r="K174" s="142">
        <f>SUM(1.16*285.51)</f>
        <v>331.19159999999999</v>
      </c>
      <c r="L174" s="107" t="s">
        <v>99</v>
      </c>
    </row>
    <row r="175" spans="1:12" ht="157.5" x14ac:dyDescent="0.2">
      <c r="A175" s="107" t="s">
        <v>149</v>
      </c>
      <c r="B175" s="107" t="s">
        <v>145</v>
      </c>
      <c r="C175" s="107">
        <v>1</v>
      </c>
      <c r="D175" s="107" t="s">
        <v>299</v>
      </c>
      <c r="E175" s="107" t="s">
        <v>299</v>
      </c>
      <c r="F175" s="107" t="s">
        <v>146</v>
      </c>
      <c r="G175" s="105" t="s">
        <v>162</v>
      </c>
      <c r="H175" s="105" t="s">
        <v>695</v>
      </c>
      <c r="I175" s="140">
        <v>44405</v>
      </c>
      <c r="J175" s="107" t="s">
        <v>292</v>
      </c>
      <c r="K175" s="142">
        <f>SUM(1.16*353.74)</f>
        <v>410.33839999999998</v>
      </c>
      <c r="L175" s="107" t="s">
        <v>99</v>
      </c>
    </row>
    <row r="176" spans="1:12" ht="94.5" x14ac:dyDescent="0.2">
      <c r="A176" s="107" t="s">
        <v>150</v>
      </c>
      <c r="B176" s="107" t="s">
        <v>147</v>
      </c>
      <c r="C176" s="107">
        <v>1</v>
      </c>
      <c r="D176" s="107" t="s">
        <v>299</v>
      </c>
      <c r="E176" s="107" t="s">
        <v>299</v>
      </c>
      <c r="F176" s="107" t="s">
        <v>137</v>
      </c>
      <c r="G176" s="105" t="s">
        <v>162</v>
      </c>
      <c r="H176" s="105" t="s">
        <v>695</v>
      </c>
      <c r="I176" s="140">
        <v>44405</v>
      </c>
      <c r="J176" s="107" t="s">
        <v>292</v>
      </c>
      <c r="K176" s="142">
        <f>SUM((1.16*2288.24)+63.2)</f>
        <v>2717.5583999999994</v>
      </c>
      <c r="L176" s="107" t="s">
        <v>99</v>
      </c>
    </row>
    <row r="177" spans="1:12" ht="94.5" x14ac:dyDescent="0.2">
      <c r="A177" s="107" t="s">
        <v>158</v>
      </c>
      <c r="B177" s="107" t="s">
        <v>151</v>
      </c>
      <c r="C177" s="107">
        <v>1</v>
      </c>
      <c r="D177" s="107" t="s">
        <v>299</v>
      </c>
      <c r="E177" s="107" t="s">
        <v>299</v>
      </c>
      <c r="F177" s="107" t="s">
        <v>137</v>
      </c>
      <c r="G177" s="105" t="s">
        <v>162</v>
      </c>
      <c r="H177" s="105" t="s">
        <v>695</v>
      </c>
      <c r="I177" s="140">
        <v>44405</v>
      </c>
      <c r="J177" s="107" t="s">
        <v>292</v>
      </c>
      <c r="K177" s="142">
        <f>SUM(1.16*144.37)</f>
        <v>167.4692</v>
      </c>
      <c r="L177" s="107" t="s">
        <v>99</v>
      </c>
    </row>
    <row r="178" spans="1:12" ht="78.75" x14ac:dyDescent="0.2">
      <c r="A178" s="107" t="s">
        <v>159</v>
      </c>
      <c r="B178" s="107" t="s">
        <v>152</v>
      </c>
      <c r="C178" s="107">
        <v>1</v>
      </c>
      <c r="D178" s="107" t="s">
        <v>299</v>
      </c>
      <c r="E178" s="107" t="s">
        <v>299</v>
      </c>
      <c r="F178" s="107" t="s">
        <v>84</v>
      </c>
      <c r="G178" s="105" t="s">
        <v>162</v>
      </c>
      <c r="H178" s="105" t="s">
        <v>695</v>
      </c>
      <c r="I178" s="140">
        <v>44405</v>
      </c>
      <c r="J178" s="107" t="s">
        <v>292</v>
      </c>
      <c r="K178" s="142">
        <f>SUM(1.16*127.44)</f>
        <v>147.8304</v>
      </c>
      <c r="L178" s="107" t="s">
        <v>99</v>
      </c>
    </row>
    <row r="179" spans="1:12" ht="78.75" x14ac:dyDescent="0.2">
      <c r="A179" s="107" t="s">
        <v>160</v>
      </c>
      <c r="B179" s="107" t="s">
        <v>153</v>
      </c>
      <c r="C179" s="107">
        <v>1</v>
      </c>
      <c r="D179" s="107" t="s">
        <v>299</v>
      </c>
      <c r="E179" s="107" t="s">
        <v>154</v>
      </c>
      <c r="F179" s="107" t="s">
        <v>155</v>
      </c>
      <c r="G179" s="105" t="s">
        <v>162</v>
      </c>
      <c r="H179" s="105" t="s">
        <v>695</v>
      </c>
      <c r="I179" s="140">
        <v>44405</v>
      </c>
      <c r="J179" s="107" t="s">
        <v>292</v>
      </c>
      <c r="K179" s="142">
        <f>SUM(1.16*321.19)</f>
        <v>372.5804</v>
      </c>
      <c r="L179" s="107" t="s">
        <v>99</v>
      </c>
    </row>
    <row r="180" spans="1:12" ht="78.75" x14ac:dyDescent="0.2">
      <c r="A180" s="109" t="s">
        <v>161</v>
      </c>
      <c r="B180" s="109" t="s">
        <v>156</v>
      </c>
      <c r="C180" s="109">
        <v>1</v>
      </c>
      <c r="D180" s="109" t="s">
        <v>299</v>
      </c>
      <c r="E180" s="109" t="s">
        <v>157</v>
      </c>
      <c r="F180" s="109" t="s">
        <v>155</v>
      </c>
      <c r="G180" s="110" t="s">
        <v>162</v>
      </c>
      <c r="H180" s="105" t="s">
        <v>695</v>
      </c>
      <c r="I180" s="139">
        <v>44405</v>
      </c>
      <c r="J180" s="109" t="s">
        <v>292</v>
      </c>
      <c r="K180" s="141">
        <f>SUM(1.16*606.28)</f>
        <v>703.2847999999999</v>
      </c>
      <c r="L180" s="109" t="s">
        <v>99</v>
      </c>
    </row>
    <row r="182" spans="1:12" ht="15" thickBot="1" x14ac:dyDescent="0.25"/>
    <row r="183" spans="1:12" ht="16.5" thickBot="1" x14ac:dyDescent="0.25">
      <c r="A183" s="209" t="s">
        <v>558</v>
      </c>
      <c r="B183" s="210"/>
      <c r="C183" s="210"/>
      <c r="D183" s="210"/>
      <c r="E183" s="210"/>
      <c r="F183" s="210"/>
      <c r="G183" s="210"/>
      <c r="H183" s="210"/>
      <c r="I183" s="210"/>
      <c r="J183" s="210"/>
      <c r="K183" s="210"/>
      <c r="L183" s="211"/>
    </row>
    <row r="184" spans="1:12" x14ac:dyDescent="0.2">
      <c r="A184" s="187" t="s">
        <v>563</v>
      </c>
      <c r="B184" s="188"/>
      <c r="C184" s="188"/>
      <c r="D184" s="188"/>
      <c r="E184" s="188"/>
      <c r="F184" s="188"/>
      <c r="G184" s="188"/>
      <c r="H184" s="188"/>
      <c r="I184" s="212" t="s">
        <v>680</v>
      </c>
      <c r="J184" s="190"/>
      <c r="K184" s="190"/>
      <c r="L184" s="191"/>
    </row>
    <row r="185" spans="1:12" ht="15" thickBot="1" x14ac:dyDescent="0.25">
      <c r="A185" s="187"/>
      <c r="B185" s="188"/>
      <c r="C185" s="188"/>
      <c r="D185" s="188"/>
      <c r="E185" s="188"/>
      <c r="F185" s="188"/>
      <c r="G185" s="188"/>
      <c r="H185" s="188"/>
      <c r="I185" s="212"/>
      <c r="J185" s="190"/>
      <c r="K185" s="190"/>
      <c r="L185" s="191"/>
    </row>
    <row r="186" spans="1:12" ht="16.5" thickBot="1" x14ac:dyDescent="0.25">
      <c r="A186" s="155" t="s">
        <v>618</v>
      </c>
      <c r="B186" s="156"/>
      <c r="C186" s="156"/>
      <c r="D186" s="156"/>
      <c r="E186" s="156"/>
      <c r="F186" s="156"/>
      <c r="G186" s="156"/>
      <c r="H186" s="156"/>
      <c r="I186" s="156"/>
      <c r="J186" s="156"/>
      <c r="K186" s="156"/>
      <c r="L186" s="157"/>
    </row>
    <row r="187" spans="1:12" ht="16.5" thickBot="1" x14ac:dyDescent="0.25">
      <c r="A187" s="158" t="s">
        <v>619</v>
      </c>
      <c r="B187" s="159"/>
      <c r="C187" s="159"/>
      <c r="D187" s="159"/>
      <c r="E187" s="159"/>
      <c r="F187" s="159"/>
      <c r="G187" s="159"/>
      <c r="H187" s="159"/>
      <c r="I187" s="159"/>
      <c r="J187" s="159"/>
      <c r="K187" s="159"/>
      <c r="L187" s="160"/>
    </row>
    <row r="188" spans="1:12" ht="16.5" thickBot="1" x14ac:dyDescent="0.25">
      <c r="A188" s="161" t="s">
        <v>698</v>
      </c>
      <c r="B188" s="162"/>
      <c r="C188" s="162"/>
      <c r="D188" s="162"/>
      <c r="E188" s="162"/>
      <c r="F188" s="162"/>
      <c r="G188" s="162"/>
      <c r="H188" s="162"/>
      <c r="I188" s="162"/>
      <c r="J188" s="162"/>
      <c r="K188" s="162"/>
      <c r="L188" s="163"/>
    </row>
    <row r="189" spans="1:12" ht="16.5" thickBot="1" x14ac:dyDescent="0.25">
      <c r="A189" s="42" t="s">
        <v>7</v>
      </c>
      <c r="B189" s="42" t="s">
        <v>2</v>
      </c>
      <c r="C189" s="42" t="s">
        <v>0</v>
      </c>
      <c r="D189" s="42" t="s">
        <v>10</v>
      </c>
      <c r="E189" s="43" t="s">
        <v>1</v>
      </c>
      <c r="F189" s="42" t="s">
        <v>11</v>
      </c>
      <c r="G189" s="42" t="s">
        <v>8</v>
      </c>
      <c r="H189" s="42" t="s">
        <v>3</v>
      </c>
      <c r="I189" s="42" t="s">
        <v>4</v>
      </c>
      <c r="J189" s="42" t="s">
        <v>263</v>
      </c>
      <c r="K189" s="43" t="s">
        <v>5</v>
      </c>
      <c r="L189" s="43" t="s">
        <v>6</v>
      </c>
    </row>
    <row r="190" spans="1:12" ht="78.75" x14ac:dyDescent="0.2">
      <c r="A190" s="105" t="s">
        <v>265</v>
      </c>
      <c r="B190" s="105" t="s">
        <v>163</v>
      </c>
      <c r="C190" s="105">
        <v>1</v>
      </c>
      <c r="D190" s="105" t="s">
        <v>164</v>
      </c>
      <c r="E190" s="105" t="s">
        <v>165</v>
      </c>
      <c r="F190" s="105" t="s">
        <v>166</v>
      </c>
      <c r="G190" s="105" t="s">
        <v>167</v>
      </c>
      <c r="H190" s="105" t="s">
        <v>699</v>
      </c>
      <c r="I190" s="203">
        <v>42094</v>
      </c>
      <c r="J190" s="105" t="s">
        <v>264</v>
      </c>
      <c r="K190" s="206">
        <v>3200</v>
      </c>
      <c r="L190" s="107" t="s">
        <v>299</v>
      </c>
    </row>
    <row r="191" spans="1:12" ht="78.75" x14ac:dyDescent="0.2">
      <c r="A191" s="107" t="s">
        <v>266</v>
      </c>
      <c r="B191" s="107" t="s">
        <v>204</v>
      </c>
      <c r="C191" s="107">
        <v>1</v>
      </c>
      <c r="D191" s="107" t="s">
        <v>168</v>
      </c>
      <c r="E191" s="107" t="s">
        <v>299</v>
      </c>
      <c r="F191" s="107" t="s">
        <v>169</v>
      </c>
      <c r="G191" s="105" t="s">
        <v>167</v>
      </c>
      <c r="H191" s="105" t="s">
        <v>699</v>
      </c>
      <c r="I191" s="204"/>
      <c r="J191" s="107" t="s">
        <v>264</v>
      </c>
      <c r="K191" s="207"/>
      <c r="L191" s="107" t="s">
        <v>299</v>
      </c>
    </row>
    <row r="192" spans="1:12" ht="78.75" x14ac:dyDescent="0.2">
      <c r="A192" s="107" t="s">
        <v>267</v>
      </c>
      <c r="B192" s="107" t="s">
        <v>170</v>
      </c>
      <c r="C192" s="107">
        <v>1</v>
      </c>
      <c r="D192" s="107" t="s">
        <v>171</v>
      </c>
      <c r="E192" s="107" t="s">
        <v>172</v>
      </c>
      <c r="F192" s="107" t="s">
        <v>173</v>
      </c>
      <c r="G192" s="105" t="s">
        <v>167</v>
      </c>
      <c r="H192" s="105" t="s">
        <v>699</v>
      </c>
      <c r="I192" s="204"/>
      <c r="J192" s="107" t="s">
        <v>264</v>
      </c>
      <c r="K192" s="207"/>
      <c r="L192" s="107" t="s">
        <v>299</v>
      </c>
    </row>
    <row r="193" spans="1:12" ht="78.75" x14ac:dyDescent="0.2">
      <c r="A193" s="107" t="s">
        <v>268</v>
      </c>
      <c r="B193" s="107" t="s">
        <v>174</v>
      </c>
      <c r="C193" s="107">
        <v>1</v>
      </c>
      <c r="D193" s="107" t="s">
        <v>175</v>
      </c>
      <c r="E193" s="107" t="s">
        <v>176</v>
      </c>
      <c r="F193" s="107" t="s">
        <v>36</v>
      </c>
      <c r="G193" s="105" t="s">
        <v>167</v>
      </c>
      <c r="H193" s="105" t="s">
        <v>699</v>
      </c>
      <c r="I193" s="205"/>
      <c r="J193" s="107" t="s">
        <v>264</v>
      </c>
      <c r="K193" s="208"/>
      <c r="L193" s="107" t="s">
        <v>299</v>
      </c>
    </row>
    <row r="194" spans="1:12" ht="78.75" x14ac:dyDescent="0.2">
      <c r="A194" s="107" t="s">
        <v>269</v>
      </c>
      <c r="B194" s="107" t="s">
        <v>177</v>
      </c>
      <c r="C194" s="107">
        <v>1</v>
      </c>
      <c r="D194" s="107" t="s">
        <v>178</v>
      </c>
      <c r="E194" s="107" t="s">
        <v>179</v>
      </c>
      <c r="F194" s="107" t="s">
        <v>180</v>
      </c>
      <c r="G194" s="105" t="s">
        <v>167</v>
      </c>
      <c r="H194" s="105" t="s">
        <v>699</v>
      </c>
      <c r="I194" s="116">
        <v>43270</v>
      </c>
      <c r="J194" s="107" t="s">
        <v>264</v>
      </c>
      <c r="K194" s="142">
        <v>3712</v>
      </c>
      <c r="L194" s="107" t="s">
        <v>299</v>
      </c>
    </row>
    <row r="195" spans="1:12" ht="78.75" x14ac:dyDescent="0.2">
      <c r="A195" s="107" t="s">
        <v>270</v>
      </c>
      <c r="B195" s="107" t="s">
        <v>181</v>
      </c>
      <c r="C195" s="107">
        <v>1</v>
      </c>
      <c r="D195" s="107" t="s">
        <v>202</v>
      </c>
      <c r="E195" s="107" t="s">
        <v>200</v>
      </c>
      <c r="F195" s="107" t="s">
        <v>201</v>
      </c>
      <c r="G195" s="105" t="s">
        <v>167</v>
      </c>
      <c r="H195" s="105" t="s">
        <v>699</v>
      </c>
      <c r="I195" s="116">
        <v>43281</v>
      </c>
      <c r="J195" s="107" t="s">
        <v>262</v>
      </c>
      <c r="K195" s="107">
        <v>1699</v>
      </c>
      <c r="L195" s="107" t="s">
        <v>299</v>
      </c>
    </row>
    <row r="196" spans="1:12" ht="157.5" x14ac:dyDescent="0.2">
      <c r="A196" s="107" t="s">
        <v>271</v>
      </c>
      <c r="B196" s="107" t="s">
        <v>182</v>
      </c>
      <c r="C196" s="107">
        <v>1</v>
      </c>
      <c r="D196" s="107" t="s">
        <v>299</v>
      </c>
      <c r="E196" s="107" t="s">
        <v>203</v>
      </c>
      <c r="F196" s="107" t="s">
        <v>193</v>
      </c>
      <c r="G196" s="105" t="s">
        <v>167</v>
      </c>
      <c r="H196" s="105" t="s">
        <v>699</v>
      </c>
      <c r="I196" s="116">
        <v>43452</v>
      </c>
      <c r="J196" s="107" t="s">
        <v>262</v>
      </c>
      <c r="K196" s="114">
        <v>9280</v>
      </c>
      <c r="L196" s="107" t="s">
        <v>299</v>
      </c>
    </row>
    <row r="197" spans="1:12" ht="78.75" x14ac:dyDescent="0.2">
      <c r="A197" s="107" t="s">
        <v>272</v>
      </c>
      <c r="B197" s="107" t="s">
        <v>183</v>
      </c>
      <c r="C197" s="107">
        <v>2</v>
      </c>
      <c r="D197" s="107" t="s">
        <v>299</v>
      </c>
      <c r="E197" s="107" t="s">
        <v>70</v>
      </c>
      <c r="F197" s="107" t="s">
        <v>194</v>
      </c>
      <c r="G197" s="105" t="s">
        <v>167</v>
      </c>
      <c r="H197" s="105" t="s">
        <v>699</v>
      </c>
      <c r="I197" s="107" t="s">
        <v>549</v>
      </c>
      <c r="J197" s="107" t="s">
        <v>262</v>
      </c>
      <c r="K197" s="114" t="s">
        <v>549</v>
      </c>
      <c r="L197" s="107" t="s">
        <v>299</v>
      </c>
    </row>
    <row r="198" spans="1:12" ht="94.5" x14ac:dyDescent="0.2">
      <c r="A198" s="107" t="s">
        <v>78</v>
      </c>
      <c r="B198" s="107" t="s">
        <v>67</v>
      </c>
      <c r="C198" s="107">
        <v>2</v>
      </c>
      <c r="D198" s="107" t="s">
        <v>299</v>
      </c>
      <c r="E198" s="107" t="s">
        <v>184</v>
      </c>
      <c r="F198" s="107" t="s">
        <v>195</v>
      </c>
      <c r="G198" s="105" t="s">
        <v>167</v>
      </c>
      <c r="H198" s="105" t="s">
        <v>699</v>
      </c>
      <c r="I198" s="107" t="s">
        <v>549</v>
      </c>
      <c r="J198" s="107" t="s">
        <v>262</v>
      </c>
      <c r="K198" s="114" t="s">
        <v>549</v>
      </c>
      <c r="L198" s="107" t="s">
        <v>299</v>
      </c>
    </row>
    <row r="199" spans="1:12" ht="94.5" x14ac:dyDescent="0.2">
      <c r="A199" s="107" t="s">
        <v>78</v>
      </c>
      <c r="B199" s="107" t="s">
        <v>67</v>
      </c>
      <c r="C199" s="107">
        <v>2</v>
      </c>
      <c r="D199" s="107" t="s">
        <v>299</v>
      </c>
      <c r="E199" s="107" t="s">
        <v>70</v>
      </c>
      <c r="F199" s="107" t="s">
        <v>195</v>
      </c>
      <c r="G199" s="105" t="s">
        <v>167</v>
      </c>
      <c r="H199" s="105" t="s">
        <v>699</v>
      </c>
      <c r="I199" s="107" t="s">
        <v>549</v>
      </c>
      <c r="J199" s="107" t="s">
        <v>262</v>
      </c>
      <c r="K199" s="114" t="s">
        <v>549</v>
      </c>
      <c r="L199" s="107" t="s">
        <v>299</v>
      </c>
    </row>
    <row r="200" spans="1:12" ht="204.75" x14ac:dyDescent="0.2">
      <c r="A200" s="107" t="s">
        <v>78</v>
      </c>
      <c r="B200" s="107" t="s">
        <v>185</v>
      </c>
      <c r="C200" s="107">
        <v>2</v>
      </c>
      <c r="D200" s="107" t="s">
        <v>299</v>
      </c>
      <c r="E200" s="107" t="s">
        <v>410</v>
      </c>
      <c r="F200" s="107" t="s">
        <v>196</v>
      </c>
      <c r="G200" s="105" t="s">
        <v>167</v>
      </c>
      <c r="H200" s="105" t="s">
        <v>699</v>
      </c>
      <c r="I200" s="116">
        <v>43242</v>
      </c>
      <c r="J200" s="107" t="s">
        <v>262</v>
      </c>
      <c r="K200" s="114">
        <v>2498</v>
      </c>
      <c r="L200" s="107" t="s">
        <v>299</v>
      </c>
    </row>
    <row r="201" spans="1:12" ht="110.25" x14ac:dyDescent="0.2">
      <c r="A201" s="107" t="s">
        <v>78</v>
      </c>
      <c r="B201" s="107" t="s">
        <v>67</v>
      </c>
      <c r="C201" s="107">
        <v>2</v>
      </c>
      <c r="D201" s="107" t="s">
        <v>198</v>
      </c>
      <c r="E201" s="107" t="s">
        <v>186</v>
      </c>
      <c r="F201" s="107" t="s">
        <v>197</v>
      </c>
      <c r="G201" s="105" t="s">
        <v>167</v>
      </c>
      <c r="H201" s="105" t="s">
        <v>699</v>
      </c>
      <c r="I201" s="107" t="s">
        <v>549</v>
      </c>
      <c r="J201" s="107" t="s">
        <v>262</v>
      </c>
      <c r="K201" s="114" t="s">
        <v>549</v>
      </c>
      <c r="L201" s="107" t="s">
        <v>299</v>
      </c>
    </row>
    <row r="202" spans="1:12" ht="78.75" x14ac:dyDescent="0.2">
      <c r="A202" s="107" t="s">
        <v>83</v>
      </c>
      <c r="B202" s="107" t="s">
        <v>187</v>
      </c>
      <c r="C202" s="107">
        <v>3</v>
      </c>
      <c r="D202" s="107" t="s">
        <v>299</v>
      </c>
      <c r="E202" s="107" t="s">
        <v>299</v>
      </c>
      <c r="F202" s="107" t="s">
        <v>192</v>
      </c>
      <c r="G202" s="105" t="s">
        <v>167</v>
      </c>
      <c r="H202" s="105" t="s">
        <v>699</v>
      </c>
      <c r="I202" s="107" t="s">
        <v>549</v>
      </c>
      <c r="J202" s="107" t="s">
        <v>262</v>
      </c>
      <c r="K202" s="114" t="s">
        <v>549</v>
      </c>
      <c r="L202" s="107" t="s">
        <v>299</v>
      </c>
    </row>
    <row r="203" spans="1:12" ht="94.5" x14ac:dyDescent="0.2">
      <c r="A203" s="107" t="s">
        <v>273</v>
      </c>
      <c r="B203" s="107" t="s">
        <v>188</v>
      </c>
      <c r="C203" s="107">
        <v>1</v>
      </c>
      <c r="D203" s="107" t="s">
        <v>199</v>
      </c>
      <c r="E203" s="107" t="s">
        <v>189</v>
      </c>
      <c r="F203" s="107" t="s">
        <v>191</v>
      </c>
      <c r="G203" s="105" t="s">
        <v>167</v>
      </c>
      <c r="H203" s="105" t="s">
        <v>699</v>
      </c>
      <c r="I203" s="107" t="s">
        <v>549</v>
      </c>
      <c r="J203" s="107" t="s">
        <v>262</v>
      </c>
      <c r="K203" s="114" t="s">
        <v>549</v>
      </c>
      <c r="L203" s="107" t="s">
        <v>299</v>
      </c>
    </row>
    <row r="204" spans="1:12" ht="110.25" x14ac:dyDescent="0.2">
      <c r="A204" s="109" t="s">
        <v>41</v>
      </c>
      <c r="B204" s="109" t="s">
        <v>15</v>
      </c>
      <c r="C204" s="109">
        <v>1</v>
      </c>
      <c r="D204" s="107" t="s">
        <v>299</v>
      </c>
      <c r="E204" s="109" t="s">
        <v>303</v>
      </c>
      <c r="F204" s="109" t="s">
        <v>190</v>
      </c>
      <c r="G204" s="110" t="s">
        <v>167</v>
      </c>
      <c r="H204" s="105" t="s">
        <v>699</v>
      </c>
      <c r="I204" s="117">
        <v>43678</v>
      </c>
      <c r="J204" s="107" t="s">
        <v>262</v>
      </c>
      <c r="K204" s="115">
        <v>6960</v>
      </c>
      <c r="L204" s="107" t="s">
        <v>299</v>
      </c>
    </row>
    <row r="205" spans="1:12" ht="78.75" x14ac:dyDescent="0.2">
      <c r="A205" s="135" t="s">
        <v>53</v>
      </c>
      <c r="B205" s="109" t="s">
        <v>704</v>
      </c>
      <c r="C205" s="109">
        <v>1</v>
      </c>
      <c r="D205" s="107" t="s">
        <v>310</v>
      </c>
      <c r="E205" s="109" t="s">
        <v>705</v>
      </c>
      <c r="F205" s="109" t="s">
        <v>688</v>
      </c>
      <c r="G205" s="110" t="s">
        <v>167</v>
      </c>
      <c r="H205" s="105" t="s">
        <v>699</v>
      </c>
      <c r="I205" s="117">
        <v>45653</v>
      </c>
      <c r="J205" s="107" t="s">
        <v>703</v>
      </c>
      <c r="K205" s="115">
        <v>7540</v>
      </c>
      <c r="L205" s="107" t="s">
        <v>702</v>
      </c>
    </row>
    <row r="206" spans="1:12" ht="15" thickBot="1" x14ac:dyDescent="0.25"/>
    <row r="207" spans="1:12" ht="24" thickBot="1" x14ac:dyDescent="0.25">
      <c r="A207" s="166" t="s">
        <v>558</v>
      </c>
      <c r="B207" s="167"/>
      <c r="C207" s="167"/>
      <c r="D207" s="167"/>
      <c r="E207" s="167"/>
      <c r="F207" s="167"/>
      <c r="G207" s="167"/>
      <c r="H207" s="167"/>
      <c r="I207" s="167"/>
      <c r="J207" s="167"/>
      <c r="K207" s="167"/>
      <c r="L207" s="168"/>
    </row>
    <row r="208" spans="1:12" x14ac:dyDescent="0.2">
      <c r="A208" s="169" t="s">
        <v>564</v>
      </c>
      <c r="B208" s="170"/>
      <c r="C208" s="170"/>
      <c r="D208" s="170"/>
      <c r="E208" s="170"/>
      <c r="F208" s="170"/>
      <c r="G208" s="170"/>
      <c r="H208" s="171"/>
      <c r="I208" s="175" t="s">
        <v>680</v>
      </c>
      <c r="J208" s="176"/>
      <c r="K208" s="176"/>
      <c r="L208" s="177"/>
    </row>
    <row r="209" spans="1:12" ht="15" thickBot="1" x14ac:dyDescent="0.25">
      <c r="A209" s="187"/>
      <c r="B209" s="188"/>
      <c r="C209" s="188"/>
      <c r="D209" s="188"/>
      <c r="E209" s="188"/>
      <c r="F209" s="188"/>
      <c r="G209" s="188"/>
      <c r="H209" s="189"/>
      <c r="I209" s="178"/>
      <c r="J209" s="179"/>
      <c r="K209" s="179"/>
      <c r="L209" s="180"/>
    </row>
    <row r="210" spans="1:12" ht="16.5" thickBot="1" x14ac:dyDescent="0.25">
      <c r="A210" s="155" t="s">
        <v>665</v>
      </c>
      <c r="B210" s="156"/>
      <c r="C210" s="156"/>
      <c r="D210" s="156"/>
      <c r="E210" s="156"/>
      <c r="F210" s="156"/>
      <c r="G210" s="156"/>
      <c r="H210" s="156"/>
      <c r="I210" s="156"/>
      <c r="J210" s="156"/>
      <c r="K210" s="156"/>
      <c r="L210" s="157"/>
    </row>
    <row r="211" spans="1:12" ht="16.5" thickBot="1" x14ac:dyDescent="0.25">
      <c r="A211" s="158" t="s">
        <v>620</v>
      </c>
      <c r="B211" s="159"/>
      <c r="C211" s="159"/>
      <c r="D211" s="159"/>
      <c r="E211" s="159"/>
      <c r="F211" s="159"/>
      <c r="G211" s="159"/>
      <c r="H211" s="159"/>
      <c r="I211" s="159"/>
      <c r="J211" s="159"/>
      <c r="K211" s="159"/>
      <c r="L211" s="160"/>
    </row>
    <row r="212" spans="1:12" ht="16.5" thickBot="1" x14ac:dyDescent="0.25">
      <c r="A212" s="161" t="s">
        <v>706</v>
      </c>
      <c r="B212" s="162"/>
      <c r="C212" s="162"/>
      <c r="D212" s="162"/>
      <c r="E212" s="162"/>
      <c r="F212" s="162"/>
      <c r="G212" s="162"/>
      <c r="H212" s="162"/>
      <c r="I212" s="162"/>
      <c r="J212" s="162"/>
      <c r="K212" s="162"/>
      <c r="L212" s="163"/>
    </row>
    <row r="213" spans="1:12" ht="16.5" thickBot="1" x14ac:dyDescent="0.25">
      <c r="A213" s="42" t="s">
        <v>7</v>
      </c>
      <c r="B213" s="42" t="s">
        <v>2</v>
      </c>
      <c r="C213" s="42" t="s">
        <v>0</v>
      </c>
      <c r="D213" s="42" t="s">
        <v>10</v>
      </c>
      <c r="E213" s="43" t="s">
        <v>1</v>
      </c>
      <c r="F213" s="42" t="s">
        <v>11</v>
      </c>
      <c r="G213" s="42" t="s">
        <v>8</v>
      </c>
      <c r="H213" s="42" t="s">
        <v>3</v>
      </c>
      <c r="I213" s="42" t="s">
        <v>4</v>
      </c>
      <c r="J213" s="42" t="s">
        <v>263</v>
      </c>
      <c r="K213" s="43" t="s">
        <v>5</v>
      </c>
      <c r="L213" s="43" t="s">
        <v>6</v>
      </c>
    </row>
    <row r="214" spans="1:12" ht="94.5" x14ac:dyDescent="0.2">
      <c r="A214" s="76" t="s">
        <v>342</v>
      </c>
      <c r="B214" s="76" t="s">
        <v>309</v>
      </c>
      <c r="C214" s="76">
        <v>1</v>
      </c>
      <c r="D214" s="76" t="s">
        <v>360</v>
      </c>
      <c r="E214" s="76" t="s">
        <v>359</v>
      </c>
      <c r="F214" s="76" t="s">
        <v>364</v>
      </c>
      <c r="G214" s="76" t="s">
        <v>361</v>
      </c>
      <c r="H214" s="76" t="s">
        <v>707</v>
      </c>
      <c r="I214" s="198">
        <v>43376</v>
      </c>
      <c r="J214" s="76" t="s">
        <v>260</v>
      </c>
      <c r="K214" s="199">
        <v>6890</v>
      </c>
      <c r="L214" s="76" t="s">
        <v>299</v>
      </c>
    </row>
    <row r="215" spans="1:12" ht="94.5" x14ac:dyDescent="0.2">
      <c r="A215" s="78" t="s">
        <v>267</v>
      </c>
      <c r="B215" s="78" t="s">
        <v>170</v>
      </c>
      <c r="C215" s="78">
        <v>1</v>
      </c>
      <c r="D215" s="78" t="s">
        <v>360</v>
      </c>
      <c r="E215" s="78" t="s">
        <v>362</v>
      </c>
      <c r="F215" s="78" t="s">
        <v>363</v>
      </c>
      <c r="G215" s="76" t="s">
        <v>361</v>
      </c>
      <c r="H215" s="76" t="s">
        <v>707</v>
      </c>
      <c r="I215" s="182"/>
      <c r="J215" s="78" t="s">
        <v>260</v>
      </c>
      <c r="K215" s="184"/>
      <c r="L215" s="78" t="s">
        <v>299</v>
      </c>
    </row>
    <row r="216" spans="1:12" ht="78.75" x14ac:dyDescent="0.2">
      <c r="A216" s="78" t="s">
        <v>268</v>
      </c>
      <c r="B216" s="78" t="s">
        <v>174</v>
      </c>
      <c r="C216" s="78">
        <v>1</v>
      </c>
      <c r="D216" s="78" t="s">
        <v>360</v>
      </c>
      <c r="E216" s="78">
        <v>8021</v>
      </c>
      <c r="F216" s="78" t="s">
        <v>109</v>
      </c>
      <c r="G216" s="76" t="s">
        <v>361</v>
      </c>
      <c r="H216" s="76" t="s">
        <v>707</v>
      </c>
      <c r="I216" s="185"/>
      <c r="J216" s="78" t="s">
        <v>260</v>
      </c>
      <c r="K216" s="186"/>
      <c r="L216" s="78" t="s">
        <v>299</v>
      </c>
    </row>
    <row r="217" spans="1:12" ht="94.5" x14ac:dyDescent="0.2">
      <c r="A217" s="78" t="s">
        <v>269</v>
      </c>
      <c r="B217" s="78" t="s">
        <v>220</v>
      </c>
      <c r="C217" s="78">
        <v>1</v>
      </c>
      <c r="D217" s="78" t="s">
        <v>365</v>
      </c>
      <c r="E217" s="78" t="s">
        <v>366</v>
      </c>
      <c r="F217" s="78" t="s">
        <v>367</v>
      </c>
      <c r="G217" s="76" t="s">
        <v>361</v>
      </c>
      <c r="H217" s="76" t="s">
        <v>707</v>
      </c>
      <c r="I217" s="144">
        <v>43377</v>
      </c>
      <c r="J217" s="78" t="s">
        <v>260</v>
      </c>
      <c r="K217" s="138">
        <v>3349</v>
      </c>
      <c r="L217" s="78" t="s">
        <v>299</v>
      </c>
    </row>
    <row r="218" spans="1:12" ht="78.75" x14ac:dyDescent="0.2">
      <c r="A218" s="78" t="s">
        <v>41</v>
      </c>
      <c r="B218" s="78" t="s">
        <v>15</v>
      </c>
      <c r="C218" s="78">
        <v>1</v>
      </c>
      <c r="D218" s="78" t="s">
        <v>299</v>
      </c>
      <c r="E218" s="78" t="s">
        <v>368</v>
      </c>
      <c r="F218" s="78" t="s">
        <v>369</v>
      </c>
      <c r="G218" s="76" t="s">
        <v>361</v>
      </c>
      <c r="H218" s="76" t="s">
        <v>707</v>
      </c>
      <c r="I218" s="144" t="s">
        <v>549</v>
      </c>
      <c r="J218" s="78" t="s">
        <v>262</v>
      </c>
      <c r="K218" s="138" t="s">
        <v>549</v>
      </c>
      <c r="L218" s="78" t="s">
        <v>299</v>
      </c>
    </row>
    <row r="219" spans="1:12" ht="110.25" x14ac:dyDescent="0.2">
      <c r="A219" s="78" t="s">
        <v>41</v>
      </c>
      <c r="B219" s="78" t="s">
        <v>15</v>
      </c>
      <c r="C219" s="78">
        <v>1</v>
      </c>
      <c r="D219" s="78" t="s">
        <v>299</v>
      </c>
      <c r="E219" s="78" t="s">
        <v>370</v>
      </c>
      <c r="F219" s="78" t="s">
        <v>371</v>
      </c>
      <c r="G219" s="76" t="s">
        <v>361</v>
      </c>
      <c r="H219" s="76" t="s">
        <v>707</v>
      </c>
      <c r="I219" s="144">
        <v>43313</v>
      </c>
      <c r="J219" s="78" t="s">
        <v>262</v>
      </c>
      <c r="K219" s="138">
        <v>6960</v>
      </c>
      <c r="L219" s="78" t="s">
        <v>299</v>
      </c>
    </row>
    <row r="220" spans="1:12" ht="78.75" x14ac:dyDescent="0.2">
      <c r="A220" s="78" t="s">
        <v>274</v>
      </c>
      <c r="B220" s="78" t="s">
        <v>372</v>
      </c>
      <c r="C220" s="78">
        <v>1</v>
      </c>
      <c r="D220" s="78" t="s">
        <v>299</v>
      </c>
      <c r="E220" s="78" t="s">
        <v>373</v>
      </c>
      <c r="F220" s="78" t="s">
        <v>369</v>
      </c>
      <c r="G220" s="76" t="s">
        <v>361</v>
      </c>
      <c r="H220" s="76" t="s">
        <v>707</v>
      </c>
      <c r="I220" s="144" t="s">
        <v>549</v>
      </c>
      <c r="J220" s="78" t="s">
        <v>262</v>
      </c>
      <c r="K220" s="138" t="s">
        <v>549</v>
      </c>
      <c r="L220" s="78" t="s">
        <v>374</v>
      </c>
    </row>
    <row r="221" spans="1:12" ht="110.25" x14ac:dyDescent="0.2">
      <c r="A221" s="78" t="s">
        <v>83</v>
      </c>
      <c r="B221" s="78" t="s">
        <v>187</v>
      </c>
      <c r="C221" s="78">
        <v>3</v>
      </c>
      <c r="D221" s="78" t="s">
        <v>299</v>
      </c>
      <c r="E221" s="78" t="s">
        <v>299</v>
      </c>
      <c r="F221" s="78" t="s">
        <v>375</v>
      </c>
      <c r="G221" s="76" t="s">
        <v>361</v>
      </c>
      <c r="H221" s="76" t="s">
        <v>707</v>
      </c>
      <c r="I221" s="144" t="s">
        <v>549</v>
      </c>
      <c r="J221" s="78" t="s">
        <v>262</v>
      </c>
      <c r="K221" s="138" t="s">
        <v>549</v>
      </c>
      <c r="L221" s="78" t="s">
        <v>299</v>
      </c>
    </row>
    <row r="222" spans="1:12" ht="78.75" x14ac:dyDescent="0.2">
      <c r="A222" s="78" t="s">
        <v>78</v>
      </c>
      <c r="B222" s="78" t="s">
        <v>239</v>
      </c>
      <c r="C222" s="78">
        <v>1</v>
      </c>
      <c r="D222" s="78" t="s">
        <v>299</v>
      </c>
      <c r="E222" s="78" t="s">
        <v>376</v>
      </c>
      <c r="F222" s="78" t="s">
        <v>377</v>
      </c>
      <c r="G222" s="76" t="s">
        <v>361</v>
      </c>
      <c r="H222" s="76" t="s">
        <v>707</v>
      </c>
      <c r="I222" s="144" t="s">
        <v>549</v>
      </c>
      <c r="J222" s="78" t="s">
        <v>262</v>
      </c>
      <c r="K222" s="138" t="s">
        <v>549</v>
      </c>
      <c r="L222" s="78" t="s">
        <v>299</v>
      </c>
    </row>
    <row r="223" spans="1:12" ht="15" thickBot="1" x14ac:dyDescent="0.25"/>
    <row r="224" spans="1:12" ht="18.75" thickBot="1" x14ac:dyDescent="0.25">
      <c r="A224" s="200" t="s">
        <v>558</v>
      </c>
      <c r="B224" s="201"/>
      <c r="C224" s="201"/>
      <c r="D224" s="201"/>
      <c r="E224" s="201"/>
      <c r="F224" s="201"/>
      <c r="G224" s="201"/>
      <c r="H224" s="201"/>
      <c r="I224" s="201"/>
      <c r="J224" s="201"/>
      <c r="K224" s="201"/>
      <c r="L224" s="202"/>
    </row>
    <row r="225" spans="1:12" x14ac:dyDescent="0.2">
      <c r="A225" s="169" t="s">
        <v>570</v>
      </c>
      <c r="B225" s="170"/>
      <c r="C225" s="170"/>
      <c r="D225" s="170"/>
      <c r="E225" s="170"/>
      <c r="F225" s="170"/>
      <c r="G225" s="170"/>
      <c r="H225" s="171"/>
      <c r="I225" s="175" t="s">
        <v>680</v>
      </c>
      <c r="J225" s="176"/>
      <c r="K225" s="176"/>
      <c r="L225" s="177"/>
    </row>
    <row r="226" spans="1:12" ht="15" thickBot="1" x14ac:dyDescent="0.25">
      <c r="A226" s="172"/>
      <c r="B226" s="173"/>
      <c r="C226" s="173"/>
      <c r="D226" s="173"/>
      <c r="E226" s="173"/>
      <c r="F226" s="173"/>
      <c r="G226" s="173"/>
      <c r="H226" s="174"/>
      <c r="I226" s="178"/>
      <c r="J226" s="179"/>
      <c r="K226" s="179"/>
      <c r="L226" s="180"/>
    </row>
    <row r="227" spans="1:12" ht="16.5" thickBot="1" x14ac:dyDescent="0.25">
      <c r="A227" s="155" t="s">
        <v>621</v>
      </c>
      <c r="B227" s="156"/>
      <c r="C227" s="156"/>
      <c r="D227" s="156"/>
      <c r="E227" s="156"/>
      <c r="F227" s="156"/>
      <c r="G227" s="156"/>
      <c r="H227" s="156"/>
      <c r="I227" s="156"/>
      <c r="J227" s="156"/>
      <c r="K227" s="156"/>
      <c r="L227" s="157"/>
    </row>
    <row r="228" spans="1:12" ht="16.5" thickBot="1" x14ac:dyDescent="0.25">
      <c r="A228" s="158" t="s">
        <v>622</v>
      </c>
      <c r="B228" s="159"/>
      <c r="C228" s="159"/>
      <c r="D228" s="159"/>
      <c r="E228" s="159"/>
      <c r="F228" s="159"/>
      <c r="G228" s="159"/>
      <c r="H228" s="159"/>
      <c r="I228" s="159"/>
      <c r="J228" s="159"/>
      <c r="K228" s="159"/>
      <c r="L228" s="160"/>
    </row>
    <row r="229" spans="1:12" ht="16.5" thickBot="1" x14ac:dyDescent="0.25">
      <c r="A229" s="161" t="s">
        <v>709</v>
      </c>
      <c r="B229" s="162"/>
      <c r="C229" s="162"/>
      <c r="D229" s="162"/>
      <c r="E229" s="162"/>
      <c r="F229" s="162"/>
      <c r="G229" s="162"/>
      <c r="H229" s="162"/>
      <c r="I229" s="162"/>
      <c r="J229" s="162"/>
      <c r="K229" s="162"/>
      <c r="L229" s="163"/>
    </row>
    <row r="230" spans="1:12" ht="16.5" thickBot="1" x14ac:dyDescent="0.25">
      <c r="A230" s="42" t="s">
        <v>7</v>
      </c>
      <c r="B230" s="42" t="s">
        <v>2</v>
      </c>
      <c r="C230" s="42" t="s">
        <v>0</v>
      </c>
      <c r="D230" s="42" t="s">
        <v>10</v>
      </c>
      <c r="E230" s="43" t="s">
        <v>1</v>
      </c>
      <c r="F230" s="42" t="s">
        <v>11</v>
      </c>
      <c r="G230" s="42" t="s">
        <v>8</v>
      </c>
      <c r="H230" s="42" t="s">
        <v>3</v>
      </c>
      <c r="I230" s="42" t="s">
        <v>4</v>
      </c>
      <c r="J230" s="42" t="s">
        <v>263</v>
      </c>
      <c r="K230" s="43" t="s">
        <v>5</v>
      </c>
      <c r="L230" s="43" t="s">
        <v>6</v>
      </c>
    </row>
    <row r="231" spans="1:12" ht="78.75" x14ac:dyDescent="0.2">
      <c r="A231" s="72" t="s">
        <v>265</v>
      </c>
      <c r="B231" s="72" t="s">
        <v>205</v>
      </c>
      <c r="C231" s="72">
        <v>1</v>
      </c>
      <c r="D231" s="72" t="s">
        <v>383</v>
      </c>
      <c r="E231" s="72" t="s">
        <v>384</v>
      </c>
      <c r="F231" s="72" t="s">
        <v>385</v>
      </c>
      <c r="G231" s="72" t="s">
        <v>386</v>
      </c>
      <c r="H231" s="72" t="s">
        <v>710</v>
      </c>
      <c r="I231" s="192">
        <v>44561</v>
      </c>
      <c r="J231" s="72" t="s">
        <v>260</v>
      </c>
      <c r="K231" s="195">
        <v>8990</v>
      </c>
      <c r="L231" s="72" t="s">
        <v>528</v>
      </c>
    </row>
    <row r="232" spans="1:12" ht="78.75" x14ac:dyDescent="0.2">
      <c r="A232" s="74" t="s">
        <v>267</v>
      </c>
      <c r="B232" s="74" t="s">
        <v>170</v>
      </c>
      <c r="C232" s="74">
        <v>1</v>
      </c>
      <c r="D232" s="74" t="s">
        <v>387</v>
      </c>
      <c r="E232" s="74" t="s">
        <v>388</v>
      </c>
      <c r="F232" s="74" t="s">
        <v>389</v>
      </c>
      <c r="G232" s="72" t="s">
        <v>386</v>
      </c>
      <c r="H232" s="72" t="s">
        <v>710</v>
      </c>
      <c r="I232" s="193"/>
      <c r="J232" s="74" t="s">
        <v>260</v>
      </c>
      <c r="K232" s="196"/>
      <c r="L232" s="74" t="s">
        <v>528</v>
      </c>
    </row>
    <row r="233" spans="1:12" ht="78.75" x14ac:dyDescent="0.2">
      <c r="A233" s="74" t="s">
        <v>399</v>
      </c>
      <c r="B233" s="74" t="s">
        <v>390</v>
      </c>
      <c r="C233" s="74">
        <v>1</v>
      </c>
      <c r="D233" s="74" t="s">
        <v>391</v>
      </c>
      <c r="E233" s="74" t="s">
        <v>392</v>
      </c>
      <c r="F233" s="74" t="s">
        <v>393</v>
      </c>
      <c r="G233" s="72" t="s">
        <v>386</v>
      </c>
      <c r="H233" s="72" t="s">
        <v>710</v>
      </c>
      <c r="I233" s="194"/>
      <c r="J233" s="74" t="s">
        <v>260</v>
      </c>
      <c r="K233" s="197"/>
      <c r="L233" s="74" t="s">
        <v>528</v>
      </c>
    </row>
    <row r="234" spans="1:12" ht="78.75" x14ac:dyDescent="0.2">
      <c r="A234" s="119" t="s">
        <v>400</v>
      </c>
      <c r="B234" s="119" t="s">
        <v>394</v>
      </c>
      <c r="C234" s="119">
        <v>1</v>
      </c>
      <c r="D234" s="119" t="s">
        <v>395</v>
      </c>
      <c r="E234" s="119" t="s">
        <v>323</v>
      </c>
      <c r="F234" s="119" t="s">
        <v>397</v>
      </c>
      <c r="G234" s="120" t="s">
        <v>386</v>
      </c>
      <c r="H234" s="72" t="s">
        <v>710</v>
      </c>
      <c r="I234" s="121">
        <v>44561</v>
      </c>
      <c r="J234" s="119" t="s">
        <v>260</v>
      </c>
      <c r="K234" s="122">
        <v>4900</v>
      </c>
      <c r="L234" s="119" t="s">
        <v>528</v>
      </c>
    </row>
    <row r="235" spans="1:12" ht="15" thickBot="1" x14ac:dyDescent="0.25"/>
    <row r="236" spans="1:12" ht="24" thickBot="1" x14ac:dyDescent="0.25">
      <c r="A236" s="166" t="s">
        <v>558</v>
      </c>
      <c r="B236" s="167"/>
      <c r="C236" s="167"/>
      <c r="D236" s="167"/>
      <c r="E236" s="167"/>
      <c r="F236" s="167"/>
      <c r="G236" s="167"/>
      <c r="H236" s="167"/>
      <c r="I236" s="167"/>
      <c r="J236" s="167"/>
      <c r="K236" s="167"/>
      <c r="L236" s="168"/>
    </row>
    <row r="237" spans="1:12" x14ac:dyDescent="0.2">
      <c r="A237" s="169" t="s">
        <v>564</v>
      </c>
      <c r="B237" s="170"/>
      <c r="C237" s="170"/>
      <c r="D237" s="170"/>
      <c r="E237" s="170"/>
      <c r="F237" s="170"/>
      <c r="G237" s="170"/>
      <c r="H237" s="171"/>
      <c r="I237" s="176" t="s">
        <v>680</v>
      </c>
      <c r="J237" s="176"/>
      <c r="K237" s="176"/>
      <c r="L237" s="177"/>
    </row>
    <row r="238" spans="1:12" ht="15" thickBot="1" x14ac:dyDescent="0.25">
      <c r="A238" s="187"/>
      <c r="B238" s="188"/>
      <c r="C238" s="188"/>
      <c r="D238" s="188"/>
      <c r="E238" s="188"/>
      <c r="F238" s="188"/>
      <c r="G238" s="188"/>
      <c r="H238" s="189"/>
      <c r="I238" s="190"/>
      <c r="J238" s="190"/>
      <c r="K238" s="190"/>
      <c r="L238" s="191"/>
    </row>
    <row r="239" spans="1:12" ht="16.5" thickBot="1" x14ac:dyDescent="0.25">
      <c r="A239" s="155" t="s">
        <v>623</v>
      </c>
      <c r="B239" s="156"/>
      <c r="C239" s="156"/>
      <c r="D239" s="156"/>
      <c r="E239" s="156"/>
      <c r="F239" s="156"/>
      <c r="G239" s="156"/>
      <c r="H239" s="156"/>
      <c r="I239" s="156"/>
      <c r="J239" s="156"/>
      <c r="K239" s="156"/>
      <c r="L239" s="157"/>
    </row>
    <row r="240" spans="1:12" ht="16.5" thickBot="1" x14ac:dyDescent="0.25">
      <c r="A240" s="158" t="s">
        <v>624</v>
      </c>
      <c r="B240" s="159"/>
      <c r="C240" s="159"/>
      <c r="D240" s="159"/>
      <c r="E240" s="159"/>
      <c r="F240" s="159"/>
      <c r="G240" s="159"/>
      <c r="H240" s="159"/>
      <c r="I240" s="159"/>
      <c r="J240" s="159"/>
      <c r="K240" s="159"/>
      <c r="L240" s="160"/>
    </row>
    <row r="241" spans="1:12" ht="16.5" thickBot="1" x14ac:dyDescent="0.25">
      <c r="A241" s="161" t="s">
        <v>712</v>
      </c>
      <c r="B241" s="162"/>
      <c r="C241" s="162"/>
      <c r="D241" s="162"/>
      <c r="E241" s="162"/>
      <c r="F241" s="162"/>
      <c r="G241" s="162"/>
      <c r="H241" s="162"/>
      <c r="I241" s="162"/>
      <c r="J241" s="162"/>
      <c r="K241" s="162"/>
      <c r="L241" s="163"/>
    </row>
    <row r="242" spans="1:12" ht="16.5" thickBot="1" x14ac:dyDescent="0.25">
      <c r="A242" s="42" t="s">
        <v>7</v>
      </c>
      <c r="B242" s="42" t="s">
        <v>2</v>
      </c>
      <c r="C242" s="42" t="s">
        <v>0</v>
      </c>
      <c r="D242" s="42" t="s">
        <v>10</v>
      </c>
      <c r="E242" s="43" t="s">
        <v>1</v>
      </c>
      <c r="F242" s="42" t="s">
        <v>11</v>
      </c>
      <c r="G242" s="42" t="s">
        <v>8</v>
      </c>
      <c r="H242" s="42" t="s">
        <v>3</v>
      </c>
      <c r="I242" s="42" t="s">
        <v>4</v>
      </c>
      <c r="J242" s="42" t="s">
        <v>263</v>
      </c>
      <c r="K242" s="43" t="s">
        <v>5</v>
      </c>
      <c r="L242" s="43" t="s">
        <v>6</v>
      </c>
    </row>
    <row r="243" spans="1:12" ht="94.5" x14ac:dyDescent="0.2">
      <c r="A243" s="76" t="s">
        <v>41</v>
      </c>
      <c r="B243" s="76" t="s">
        <v>15</v>
      </c>
      <c r="C243" s="76">
        <v>1</v>
      </c>
      <c r="D243" s="76" t="s">
        <v>299</v>
      </c>
      <c r="E243" s="76" t="s">
        <v>294</v>
      </c>
      <c r="F243" s="76" t="s">
        <v>295</v>
      </c>
      <c r="G243" s="76" t="s">
        <v>296</v>
      </c>
      <c r="H243" s="76" t="s">
        <v>713</v>
      </c>
      <c r="I243" s="123" t="s">
        <v>549</v>
      </c>
      <c r="J243" s="76" t="s">
        <v>262</v>
      </c>
      <c r="K243" s="138" t="s">
        <v>567</v>
      </c>
      <c r="L243" s="76" t="s">
        <v>299</v>
      </c>
    </row>
    <row r="244" spans="1:12" ht="94.5" x14ac:dyDescent="0.2">
      <c r="A244" s="78" t="s">
        <v>41</v>
      </c>
      <c r="B244" s="78" t="s">
        <v>15</v>
      </c>
      <c r="C244" s="78">
        <v>1</v>
      </c>
      <c r="D244" s="78" t="s">
        <v>299</v>
      </c>
      <c r="E244" s="78" t="s">
        <v>294</v>
      </c>
      <c r="F244" s="78" t="s">
        <v>297</v>
      </c>
      <c r="G244" s="76" t="s">
        <v>296</v>
      </c>
      <c r="H244" s="76" t="s">
        <v>713</v>
      </c>
      <c r="I244" s="123" t="s">
        <v>549</v>
      </c>
      <c r="J244" s="78" t="s">
        <v>262</v>
      </c>
      <c r="K244" s="90" t="s">
        <v>567</v>
      </c>
      <c r="L244" s="78" t="s">
        <v>299</v>
      </c>
    </row>
    <row r="245" spans="1:12" ht="141.75" x14ac:dyDescent="0.2">
      <c r="A245" s="78" t="s">
        <v>275</v>
      </c>
      <c r="B245" s="78" t="s">
        <v>229</v>
      </c>
      <c r="C245" s="78">
        <v>1</v>
      </c>
      <c r="D245" s="78" t="s">
        <v>299</v>
      </c>
      <c r="E245" s="78" t="s">
        <v>304</v>
      </c>
      <c r="F245" s="78" t="s">
        <v>305</v>
      </c>
      <c r="G245" s="76" t="s">
        <v>296</v>
      </c>
      <c r="H245" s="76" t="s">
        <v>713</v>
      </c>
      <c r="I245" s="123" t="s">
        <v>549</v>
      </c>
      <c r="J245" s="78" t="s">
        <v>262</v>
      </c>
      <c r="K245" s="90" t="s">
        <v>567</v>
      </c>
      <c r="L245" s="78" t="s">
        <v>299</v>
      </c>
    </row>
    <row r="246" spans="1:12" ht="94.5" x14ac:dyDescent="0.2">
      <c r="A246" s="78" t="s">
        <v>41</v>
      </c>
      <c r="B246" s="78" t="s">
        <v>15</v>
      </c>
      <c r="C246" s="78">
        <v>1</v>
      </c>
      <c r="D246" s="78" t="s">
        <v>299</v>
      </c>
      <c r="E246" s="78" t="s">
        <v>304</v>
      </c>
      <c r="F246" s="78" t="s">
        <v>306</v>
      </c>
      <c r="G246" s="76" t="s">
        <v>296</v>
      </c>
      <c r="H246" s="76" t="s">
        <v>713</v>
      </c>
      <c r="I246" s="78" t="s">
        <v>549</v>
      </c>
      <c r="J246" s="78" t="s">
        <v>262</v>
      </c>
      <c r="K246" s="90" t="s">
        <v>567</v>
      </c>
      <c r="L246" s="78" t="s">
        <v>307</v>
      </c>
    </row>
    <row r="247" spans="1:12" ht="94.5" x14ac:dyDescent="0.2">
      <c r="A247" s="78" t="s">
        <v>269</v>
      </c>
      <c r="B247" s="78" t="s">
        <v>220</v>
      </c>
      <c r="C247" s="78">
        <v>1</v>
      </c>
      <c r="D247" s="78" t="s">
        <v>178</v>
      </c>
      <c r="E247" s="78" t="s">
        <v>308</v>
      </c>
      <c r="F247" s="78" t="s">
        <v>416</v>
      </c>
      <c r="G247" s="76" t="s">
        <v>296</v>
      </c>
      <c r="H247" s="76" t="s">
        <v>713</v>
      </c>
      <c r="I247" s="89">
        <v>44375</v>
      </c>
      <c r="J247" s="78" t="s">
        <v>264</v>
      </c>
      <c r="K247" s="90">
        <v>4900</v>
      </c>
      <c r="L247" s="78" t="s">
        <v>527</v>
      </c>
    </row>
    <row r="248" spans="1:12" ht="110.25" x14ac:dyDescent="0.2">
      <c r="A248" s="78" t="s">
        <v>53</v>
      </c>
      <c r="B248" s="78" t="s">
        <v>309</v>
      </c>
      <c r="C248" s="78">
        <v>1</v>
      </c>
      <c r="D248" s="78" t="s">
        <v>310</v>
      </c>
      <c r="E248" s="78" t="s">
        <v>311</v>
      </c>
      <c r="F248" s="78" t="s">
        <v>312</v>
      </c>
      <c r="G248" s="76" t="s">
        <v>296</v>
      </c>
      <c r="H248" s="76" t="s">
        <v>713</v>
      </c>
      <c r="I248" s="181">
        <v>43376</v>
      </c>
      <c r="J248" s="78" t="s">
        <v>264</v>
      </c>
      <c r="K248" s="183">
        <v>6890</v>
      </c>
      <c r="L248" s="78" t="s">
        <v>299</v>
      </c>
    </row>
    <row r="249" spans="1:12" ht="94.5" x14ac:dyDescent="0.2">
      <c r="A249" s="78" t="s">
        <v>267</v>
      </c>
      <c r="B249" s="78" t="s">
        <v>170</v>
      </c>
      <c r="C249" s="78">
        <v>1</v>
      </c>
      <c r="D249" s="78" t="s">
        <v>214</v>
      </c>
      <c r="E249" s="78" t="s">
        <v>313</v>
      </c>
      <c r="F249" s="78" t="s">
        <v>36</v>
      </c>
      <c r="G249" s="76" t="s">
        <v>296</v>
      </c>
      <c r="H249" s="76" t="s">
        <v>713</v>
      </c>
      <c r="I249" s="182"/>
      <c r="J249" s="78" t="s">
        <v>264</v>
      </c>
      <c r="K249" s="184"/>
      <c r="L249" s="78" t="s">
        <v>299</v>
      </c>
    </row>
    <row r="250" spans="1:12" ht="94.5" x14ac:dyDescent="0.2">
      <c r="A250" s="78" t="s">
        <v>268</v>
      </c>
      <c r="B250" s="78" t="s">
        <v>174</v>
      </c>
      <c r="C250" s="78">
        <v>1</v>
      </c>
      <c r="D250" s="78" t="s">
        <v>314</v>
      </c>
      <c r="E250" s="78" t="s">
        <v>315</v>
      </c>
      <c r="F250" s="78" t="s">
        <v>36</v>
      </c>
      <c r="G250" s="76" t="s">
        <v>296</v>
      </c>
      <c r="H250" s="76" t="s">
        <v>713</v>
      </c>
      <c r="I250" s="185"/>
      <c r="J250" s="78" t="s">
        <v>264</v>
      </c>
      <c r="K250" s="186"/>
      <c r="L250" s="78" t="s">
        <v>299</v>
      </c>
    </row>
    <row r="251" spans="1:12" ht="110.25" x14ac:dyDescent="0.2">
      <c r="A251" s="78" t="s">
        <v>278</v>
      </c>
      <c r="B251" s="78" t="s">
        <v>250</v>
      </c>
      <c r="C251" s="78">
        <v>1</v>
      </c>
      <c r="D251" s="78" t="s">
        <v>316</v>
      </c>
      <c r="E251" s="78" t="s">
        <v>317</v>
      </c>
      <c r="F251" s="78" t="s">
        <v>318</v>
      </c>
      <c r="G251" s="78" t="s">
        <v>296</v>
      </c>
      <c r="H251" s="78" t="s">
        <v>713</v>
      </c>
      <c r="I251" s="89">
        <v>43281</v>
      </c>
      <c r="J251" s="78" t="s">
        <v>264</v>
      </c>
      <c r="K251" s="90">
        <v>4800</v>
      </c>
      <c r="L251" s="82" t="s">
        <v>319</v>
      </c>
    </row>
    <row r="252" spans="1:12" ht="15" thickBot="1" x14ac:dyDescent="0.25"/>
    <row r="253" spans="1:12" ht="24" thickBot="1" x14ac:dyDescent="0.25">
      <c r="A253" s="166" t="s">
        <v>558</v>
      </c>
      <c r="B253" s="167"/>
      <c r="C253" s="167"/>
      <c r="D253" s="167"/>
      <c r="E253" s="167"/>
      <c r="F253" s="167"/>
      <c r="G253" s="167"/>
      <c r="H253" s="167"/>
      <c r="I253" s="167"/>
      <c r="J253" s="167"/>
      <c r="K253" s="167"/>
      <c r="L253" s="168"/>
    </row>
    <row r="254" spans="1:12" x14ac:dyDescent="0.2">
      <c r="A254" s="169" t="s">
        <v>550</v>
      </c>
      <c r="B254" s="170"/>
      <c r="C254" s="170"/>
      <c r="D254" s="170"/>
      <c r="E254" s="170"/>
      <c r="F254" s="170"/>
      <c r="G254" s="170"/>
      <c r="H254" s="170"/>
      <c r="I254" s="175" t="s">
        <v>680</v>
      </c>
      <c r="J254" s="176"/>
      <c r="K254" s="176"/>
      <c r="L254" s="177"/>
    </row>
    <row r="255" spans="1:12" ht="15" thickBot="1" x14ac:dyDescent="0.25">
      <c r="A255" s="172"/>
      <c r="B255" s="173"/>
      <c r="C255" s="173"/>
      <c r="D255" s="173"/>
      <c r="E255" s="173"/>
      <c r="F255" s="173"/>
      <c r="G255" s="173"/>
      <c r="H255" s="173"/>
      <c r="I255" s="178"/>
      <c r="J255" s="179"/>
      <c r="K255" s="179"/>
      <c r="L255" s="180"/>
    </row>
    <row r="256" spans="1:12" ht="16.5" thickBot="1" x14ac:dyDescent="0.25">
      <c r="A256" s="155" t="s">
        <v>625</v>
      </c>
      <c r="B256" s="156"/>
      <c r="C256" s="156"/>
      <c r="D256" s="156"/>
      <c r="E256" s="156"/>
      <c r="F256" s="156"/>
      <c r="G256" s="156"/>
      <c r="H256" s="156"/>
      <c r="I256" s="156"/>
      <c r="J256" s="156"/>
      <c r="K256" s="156"/>
      <c r="L256" s="157"/>
    </row>
    <row r="257" spans="1:12" ht="16.5" thickBot="1" x14ac:dyDescent="0.25">
      <c r="A257" s="158" t="s">
        <v>626</v>
      </c>
      <c r="B257" s="159"/>
      <c r="C257" s="159"/>
      <c r="D257" s="159"/>
      <c r="E257" s="159"/>
      <c r="F257" s="159"/>
      <c r="G257" s="159"/>
      <c r="H257" s="159"/>
      <c r="I257" s="159"/>
      <c r="J257" s="159"/>
      <c r="K257" s="159"/>
      <c r="L257" s="160"/>
    </row>
    <row r="258" spans="1:12" ht="16.5" thickBot="1" x14ac:dyDescent="0.25">
      <c r="A258" s="161" t="s">
        <v>716</v>
      </c>
      <c r="B258" s="162"/>
      <c r="C258" s="162"/>
      <c r="D258" s="162"/>
      <c r="E258" s="162"/>
      <c r="F258" s="162"/>
      <c r="G258" s="162"/>
      <c r="H258" s="162"/>
      <c r="I258" s="162"/>
      <c r="J258" s="162"/>
      <c r="K258" s="162"/>
      <c r="L258" s="163"/>
    </row>
    <row r="259" spans="1:12" ht="16.5" thickBot="1" x14ac:dyDescent="0.25">
      <c r="A259" s="42" t="s">
        <v>7</v>
      </c>
      <c r="B259" s="42" t="s">
        <v>2</v>
      </c>
      <c r="C259" s="42" t="s">
        <v>0</v>
      </c>
      <c r="D259" s="42" t="s">
        <v>10</v>
      </c>
      <c r="E259" s="43" t="s">
        <v>1</v>
      </c>
      <c r="F259" s="42" t="s">
        <v>11</v>
      </c>
      <c r="G259" s="42" t="s">
        <v>8</v>
      </c>
      <c r="H259" s="42" t="s">
        <v>3</v>
      </c>
      <c r="I259" s="42" t="s">
        <v>4</v>
      </c>
      <c r="J259" s="42" t="s">
        <v>263</v>
      </c>
      <c r="K259" s="43" t="s">
        <v>5</v>
      </c>
      <c r="L259" s="43" t="s">
        <v>6</v>
      </c>
    </row>
    <row r="260" spans="1:12" ht="110.25" x14ac:dyDescent="0.2">
      <c r="A260" s="72" t="s">
        <v>275</v>
      </c>
      <c r="B260" s="72" t="s">
        <v>298</v>
      </c>
      <c r="C260" s="72">
        <v>1</v>
      </c>
      <c r="D260" s="72" t="s">
        <v>404</v>
      </c>
      <c r="E260" s="72" t="s">
        <v>405</v>
      </c>
      <c r="F260" s="72" t="s">
        <v>406</v>
      </c>
      <c r="G260" s="72" t="s">
        <v>407</v>
      </c>
      <c r="H260" s="72" t="s">
        <v>717</v>
      </c>
      <c r="I260" s="126" t="s">
        <v>549</v>
      </c>
      <c r="J260" s="72" t="s">
        <v>262</v>
      </c>
      <c r="K260" s="146" t="s">
        <v>549</v>
      </c>
      <c r="L260" s="72" t="s">
        <v>299</v>
      </c>
    </row>
    <row r="261" spans="1:12" ht="110.25" x14ac:dyDescent="0.2">
      <c r="A261" s="74" t="s">
        <v>417</v>
      </c>
      <c r="B261" s="74" t="s">
        <v>15</v>
      </c>
      <c r="C261" s="74">
        <v>1</v>
      </c>
      <c r="D261" s="74" t="s">
        <v>404</v>
      </c>
      <c r="E261" s="74" t="s">
        <v>408</v>
      </c>
      <c r="F261" s="74" t="s">
        <v>409</v>
      </c>
      <c r="G261" s="72" t="s">
        <v>715</v>
      </c>
      <c r="H261" s="72" t="s">
        <v>717</v>
      </c>
      <c r="I261" s="126" t="s">
        <v>549</v>
      </c>
      <c r="J261" s="72" t="s">
        <v>262</v>
      </c>
      <c r="K261" s="146" t="s">
        <v>549</v>
      </c>
      <c r="L261" s="74" t="s">
        <v>299</v>
      </c>
    </row>
    <row r="262" spans="1:12" ht="78.75" x14ac:dyDescent="0.2">
      <c r="A262" s="74" t="s">
        <v>78</v>
      </c>
      <c r="B262" s="74" t="s">
        <v>239</v>
      </c>
      <c r="C262" s="74">
        <v>1</v>
      </c>
      <c r="D262" s="74" t="s">
        <v>404</v>
      </c>
      <c r="E262" s="74" t="s">
        <v>410</v>
      </c>
      <c r="F262" s="74" t="s">
        <v>341</v>
      </c>
      <c r="G262" s="72" t="s">
        <v>407</v>
      </c>
      <c r="H262" s="72" t="s">
        <v>717</v>
      </c>
      <c r="I262" s="126" t="s">
        <v>549</v>
      </c>
      <c r="J262" s="72" t="s">
        <v>262</v>
      </c>
      <c r="K262" s="146" t="s">
        <v>549</v>
      </c>
      <c r="L262" s="74" t="s">
        <v>299</v>
      </c>
    </row>
    <row r="263" spans="1:12" ht="78.75" x14ac:dyDescent="0.2">
      <c r="A263" s="74" t="s">
        <v>78</v>
      </c>
      <c r="B263" s="74" t="s">
        <v>239</v>
      </c>
      <c r="C263" s="74">
        <v>1</v>
      </c>
      <c r="D263" s="74" t="s">
        <v>225</v>
      </c>
      <c r="E263" s="74" t="s">
        <v>411</v>
      </c>
      <c r="F263" s="74" t="s">
        <v>36</v>
      </c>
      <c r="G263" s="72" t="s">
        <v>407</v>
      </c>
      <c r="H263" s="72" t="s">
        <v>717</v>
      </c>
      <c r="I263" s="74" t="s">
        <v>549</v>
      </c>
      <c r="J263" s="72" t="s">
        <v>262</v>
      </c>
      <c r="K263" s="146" t="s">
        <v>549</v>
      </c>
      <c r="L263" s="74" t="s">
        <v>299</v>
      </c>
    </row>
    <row r="264" spans="1:12" ht="78.75" x14ac:dyDescent="0.2">
      <c r="A264" s="78" t="s">
        <v>342</v>
      </c>
      <c r="B264" s="78" t="s">
        <v>309</v>
      </c>
      <c r="C264" s="78">
        <v>1</v>
      </c>
      <c r="D264" s="78" t="s">
        <v>214</v>
      </c>
      <c r="E264" s="78" t="s">
        <v>412</v>
      </c>
      <c r="F264" s="78" t="s">
        <v>36</v>
      </c>
      <c r="G264" s="76" t="s">
        <v>407</v>
      </c>
      <c r="H264" s="72" t="s">
        <v>717</v>
      </c>
      <c r="I264" s="181">
        <v>43091</v>
      </c>
      <c r="J264" s="78" t="s">
        <v>264</v>
      </c>
      <c r="K264" s="183">
        <v>8816</v>
      </c>
      <c r="L264" s="78" t="s">
        <v>299</v>
      </c>
    </row>
    <row r="265" spans="1:12" ht="78.75" x14ac:dyDescent="0.2">
      <c r="A265" s="82" t="s">
        <v>267</v>
      </c>
      <c r="B265" s="82" t="s">
        <v>170</v>
      </c>
      <c r="C265" s="82">
        <v>1</v>
      </c>
      <c r="D265" s="82" t="s">
        <v>214</v>
      </c>
      <c r="E265" s="82" t="s">
        <v>413</v>
      </c>
      <c r="F265" s="82" t="s">
        <v>36</v>
      </c>
      <c r="G265" s="83" t="s">
        <v>407</v>
      </c>
      <c r="H265" s="120" t="s">
        <v>717</v>
      </c>
      <c r="I265" s="182"/>
      <c r="J265" s="82" t="s">
        <v>264</v>
      </c>
      <c r="K265" s="184"/>
      <c r="L265" s="82" t="s">
        <v>299</v>
      </c>
    </row>
    <row r="266" spans="1:12" ht="78.75" x14ac:dyDescent="0.2">
      <c r="A266" s="78" t="s">
        <v>268</v>
      </c>
      <c r="B266" s="78" t="s">
        <v>174</v>
      </c>
      <c r="C266" s="78">
        <v>1</v>
      </c>
      <c r="D266" s="78" t="s">
        <v>214</v>
      </c>
      <c r="E266" s="78" t="s">
        <v>414</v>
      </c>
      <c r="F266" s="78" t="s">
        <v>36</v>
      </c>
      <c r="G266" s="78" t="s">
        <v>407</v>
      </c>
      <c r="H266" s="74" t="s">
        <v>717</v>
      </c>
      <c r="I266" s="164">
        <v>44561</v>
      </c>
      <c r="J266" s="78" t="s">
        <v>264</v>
      </c>
      <c r="K266" s="165">
        <v>4630</v>
      </c>
      <c r="L266" s="78" t="s">
        <v>299</v>
      </c>
    </row>
    <row r="267" spans="1:12" ht="78.75" x14ac:dyDescent="0.2">
      <c r="A267" s="78" t="s">
        <v>269</v>
      </c>
      <c r="B267" s="78" t="s">
        <v>220</v>
      </c>
      <c r="C267" s="78">
        <v>1</v>
      </c>
      <c r="D267" s="78" t="s">
        <v>214</v>
      </c>
      <c r="E267" s="78" t="s">
        <v>415</v>
      </c>
      <c r="F267" s="78" t="s">
        <v>416</v>
      </c>
      <c r="G267" s="78" t="s">
        <v>407</v>
      </c>
      <c r="H267" s="74" t="s">
        <v>717</v>
      </c>
      <c r="I267" s="164"/>
      <c r="J267" s="78" t="s">
        <v>264</v>
      </c>
      <c r="K267" s="165"/>
      <c r="L267" s="78" t="s">
        <v>99</v>
      </c>
    </row>
    <row r="268" spans="1:12" ht="15" thickBot="1" x14ac:dyDescent="0.25"/>
    <row r="269" spans="1:12" ht="24" thickBot="1" x14ac:dyDescent="0.25">
      <c r="A269" s="166" t="s">
        <v>558</v>
      </c>
      <c r="B269" s="167"/>
      <c r="C269" s="167"/>
      <c r="D269" s="167"/>
      <c r="E269" s="167"/>
      <c r="F269" s="167"/>
      <c r="G269" s="167"/>
      <c r="H269" s="167"/>
      <c r="I269" s="167"/>
      <c r="J269" s="167"/>
      <c r="K269" s="167"/>
      <c r="L269" s="168"/>
    </row>
    <row r="270" spans="1:12" x14ac:dyDescent="0.2">
      <c r="A270" s="169" t="s">
        <v>570</v>
      </c>
      <c r="B270" s="170"/>
      <c r="C270" s="170"/>
      <c r="D270" s="170"/>
      <c r="E270" s="170"/>
      <c r="F270" s="170"/>
      <c r="G270" s="170"/>
      <c r="H270" s="171"/>
      <c r="I270" s="175" t="s">
        <v>680</v>
      </c>
      <c r="J270" s="176"/>
      <c r="K270" s="176"/>
      <c r="L270" s="177"/>
    </row>
    <row r="271" spans="1:12" ht="15" thickBot="1" x14ac:dyDescent="0.25">
      <c r="A271" s="172"/>
      <c r="B271" s="173"/>
      <c r="C271" s="173"/>
      <c r="D271" s="173"/>
      <c r="E271" s="173"/>
      <c r="F271" s="173"/>
      <c r="G271" s="173"/>
      <c r="H271" s="174"/>
      <c r="I271" s="178"/>
      <c r="J271" s="179"/>
      <c r="K271" s="179"/>
      <c r="L271" s="180"/>
    </row>
    <row r="272" spans="1:12" ht="16.5" thickBot="1" x14ac:dyDescent="0.25">
      <c r="A272" s="155" t="s">
        <v>627</v>
      </c>
      <c r="B272" s="156"/>
      <c r="C272" s="156"/>
      <c r="D272" s="156"/>
      <c r="E272" s="156"/>
      <c r="F272" s="156"/>
      <c r="G272" s="156"/>
      <c r="H272" s="156"/>
      <c r="I272" s="156"/>
      <c r="J272" s="156"/>
      <c r="K272" s="156"/>
      <c r="L272" s="157"/>
    </row>
    <row r="273" spans="1:12" ht="16.5" thickBot="1" x14ac:dyDescent="0.25">
      <c r="A273" s="158" t="s">
        <v>628</v>
      </c>
      <c r="B273" s="159"/>
      <c r="C273" s="159"/>
      <c r="D273" s="159"/>
      <c r="E273" s="159"/>
      <c r="F273" s="159"/>
      <c r="G273" s="159"/>
      <c r="H273" s="159"/>
      <c r="I273" s="159"/>
      <c r="J273" s="159"/>
      <c r="K273" s="159"/>
      <c r="L273" s="160"/>
    </row>
    <row r="274" spans="1:12" ht="16.5" thickBot="1" x14ac:dyDescent="0.25">
      <c r="A274" s="161" t="s">
        <v>718</v>
      </c>
      <c r="B274" s="162"/>
      <c r="C274" s="162"/>
      <c r="D274" s="162"/>
      <c r="E274" s="162"/>
      <c r="F274" s="162"/>
      <c r="G274" s="162"/>
      <c r="H274" s="162"/>
      <c r="I274" s="162"/>
      <c r="J274" s="162"/>
      <c r="K274" s="162"/>
      <c r="L274" s="163"/>
    </row>
    <row r="275" spans="1:12" ht="16.5" thickBot="1" x14ac:dyDescent="0.25">
      <c r="A275" s="42" t="s">
        <v>7</v>
      </c>
      <c r="B275" s="42" t="s">
        <v>2</v>
      </c>
      <c r="C275" s="42" t="s">
        <v>0</v>
      </c>
      <c r="D275" s="42" t="s">
        <v>10</v>
      </c>
      <c r="E275" s="43" t="s">
        <v>1</v>
      </c>
      <c r="F275" s="42" t="s">
        <v>11</v>
      </c>
      <c r="G275" s="42" t="s">
        <v>8</v>
      </c>
      <c r="H275" s="42" t="s">
        <v>3</v>
      </c>
      <c r="I275" s="42" t="s">
        <v>4</v>
      </c>
      <c r="J275" s="42" t="s">
        <v>263</v>
      </c>
      <c r="K275" s="43" t="s">
        <v>5</v>
      </c>
      <c r="L275" s="43" t="s">
        <v>6</v>
      </c>
    </row>
    <row r="276" spans="1:12" ht="110.25" x14ac:dyDescent="0.2">
      <c r="A276" s="76" t="s">
        <v>433</v>
      </c>
      <c r="B276" s="76" t="s">
        <v>429</v>
      </c>
      <c r="C276" s="76">
        <v>1</v>
      </c>
      <c r="D276" s="76" t="s">
        <v>299</v>
      </c>
      <c r="E276" s="76" t="s">
        <v>430</v>
      </c>
      <c r="F276" s="76" t="s">
        <v>431</v>
      </c>
      <c r="G276" s="76" t="s">
        <v>432</v>
      </c>
      <c r="H276" s="76" t="s">
        <v>719</v>
      </c>
      <c r="I276" s="144">
        <v>42265</v>
      </c>
      <c r="J276" s="76" t="s">
        <v>262</v>
      </c>
      <c r="K276" s="138">
        <v>2438.7399999999998</v>
      </c>
      <c r="L276" s="76" t="s">
        <v>299</v>
      </c>
    </row>
    <row r="277" spans="1:12" ht="110.25" x14ac:dyDescent="0.2">
      <c r="A277" s="78" t="s">
        <v>433</v>
      </c>
      <c r="B277" s="76" t="s">
        <v>429</v>
      </c>
      <c r="C277" s="76">
        <v>1</v>
      </c>
      <c r="D277" s="76" t="s">
        <v>299</v>
      </c>
      <c r="E277" s="78" t="s">
        <v>430</v>
      </c>
      <c r="F277" s="78" t="s">
        <v>431</v>
      </c>
      <c r="G277" s="76" t="s">
        <v>432</v>
      </c>
      <c r="H277" s="76" t="s">
        <v>719</v>
      </c>
      <c r="I277" s="144">
        <v>42265</v>
      </c>
      <c r="J277" s="78" t="s">
        <v>262</v>
      </c>
      <c r="K277" s="138">
        <v>2438.7399999999998</v>
      </c>
      <c r="L277" s="78" t="s">
        <v>299</v>
      </c>
    </row>
    <row r="278" spans="1:12" ht="126" x14ac:dyDescent="0.2">
      <c r="A278" s="78" t="s">
        <v>437</v>
      </c>
      <c r="B278" s="78" t="s">
        <v>434</v>
      </c>
      <c r="C278" s="78">
        <v>1</v>
      </c>
      <c r="D278" s="76" t="s">
        <v>299</v>
      </c>
      <c r="E278" s="78" t="s">
        <v>435</v>
      </c>
      <c r="F278" s="78" t="s">
        <v>436</v>
      </c>
      <c r="G278" s="76" t="s">
        <v>432</v>
      </c>
      <c r="H278" s="76" t="s">
        <v>719</v>
      </c>
      <c r="I278" s="144">
        <v>43678</v>
      </c>
      <c r="J278" s="78" t="s">
        <v>262</v>
      </c>
      <c r="K278" s="138">
        <v>6960</v>
      </c>
      <c r="L278" s="78" t="s">
        <v>299</v>
      </c>
    </row>
    <row r="279" spans="1:12" ht="110.25" x14ac:dyDescent="0.2">
      <c r="A279" s="78" t="s">
        <v>41</v>
      </c>
      <c r="B279" s="78" t="s">
        <v>15</v>
      </c>
      <c r="C279" s="78">
        <v>1</v>
      </c>
      <c r="D279" s="76" t="s">
        <v>299</v>
      </c>
      <c r="E279" s="78" t="s">
        <v>438</v>
      </c>
      <c r="F279" s="78" t="s">
        <v>439</v>
      </c>
      <c r="G279" s="76" t="s">
        <v>432</v>
      </c>
      <c r="H279" s="76" t="s">
        <v>719</v>
      </c>
      <c r="I279" s="144" t="s">
        <v>549</v>
      </c>
      <c r="J279" s="78" t="s">
        <v>262</v>
      </c>
      <c r="K279" s="138" t="s">
        <v>549</v>
      </c>
      <c r="L279" s="78" t="s">
        <v>299</v>
      </c>
    </row>
    <row r="280" spans="1:12" ht="110.25" x14ac:dyDescent="0.2">
      <c r="A280" s="78" t="s">
        <v>547</v>
      </c>
      <c r="B280" s="78" t="s">
        <v>538</v>
      </c>
      <c r="C280" s="78">
        <v>1</v>
      </c>
      <c r="D280" s="78" t="s">
        <v>539</v>
      </c>
      <c r="E280" s="78" t="s">
        <v>540</v>
      </c>
      <c r="F280" s="78" t="s">
        <v>541</v>
      </c>
      <c r="G280" s="76" t="s">
        <v>432</v>
      </c>
      <c r="H280" s="76" t="s">
        <v>719</v>
      </c>
      <c r="I280" s="144">
        <v>41991</v>
      </c>
      <c r="J280" s="78" t="s">
        <v>542</v>
      </c>
      <c r="K280" s="138">
        <v>150880</v>
      </c>
      <c r="L280" s="78" t="s">
        <v>546</v>
      </c>
    </row>
    <row r="281" spans="1:12" ht="141.75" x14ac:dyDescent="0.2">
      <c r="A281" s="78" t="s">
        <v>547</v>
      </c>
      <c r="B281" s="78" t="s">
        <v>538</v>
      </c>
      <c r="C281" s="78">
        <v>1</v>
      </c>
      <c r="D281" s="78" t="s">
        <v>543</v>
      </c>
      <c r="E281" s="78" t="s">
        <v>544</v>
      </c>
      <c r="F281" s="78" t="s">
        <v>545</v>
      </c>
      <c r="G281" s="76" t="s">
        <v>432</v>
      </c>
      <c r="H281" s="76" t="s">
        <v>719</v>
      </c>
      <c r="I281" s="144">
        <v>39337</v>
      </c>
      <c r="J281" s="78" t="s">
        <v>542</v>
      </c>
      <c r="K281" s="138">
        <v>23700</v>
      </c>
      <c r="L281" s="78" t="s">
        <v>546</v>
      </c>
    </row>
    <row r="282" spans="1:12" ht="78.75" x14ac:dyDescent="0.2">
      <c r="A282" s="78" t="s">
        <v>274</v>
      </c>
      <c r="B282" s="78" t="s">
        <v>255</v>
      </c>
      <c r="C282" s="78">
        <v>1</v>
      </c>
      <c r="D282" s="76" t="s">
        <v>299</v>
      </c>
      <c r="E282" s="78" t="s">
        <v>440</v>
      </c>
      <c r="F282" s="78" t="s">
        <v>441</v>
      </c>
      <c r="G282" s="76" t="s">
        <v>432</v>
      </c>
      <c r="H282" s="76" t="s">
        <v>719</v>
      </c>
      <c r="I282" s="144" t="s">
        <v>549</v>
      </c>
      <c r="J282" s="78" t="s">
        <v>262</v>
      </c>
      <c r="K282" s="138" t="s">
        <v>549</v>
      </c>
      <c r="L282" s="78" t="s">
        <v>299</v>
      </c>
    </row>
    <row r="283" spans="1:12" ht="78.75" x14ac:dyDescent="0.2">
      <c r="A283" s="78" t="s">
        <v>41</v>
      </c>
      <c r="B283" s="78" t="s">
        <v>15</v>
      </c>
      <c r="C283" s="78">
        <v>1</v>
      </c>
      <c r="D283" s="76" t="s">
        <v>299</v>
      </c>
      <c r="E283" s="78" t="s">
        <v>438</v>
      </c>
      <c r="F283" s="78" t="s">
        <v>442</v>
      </c>
      <c r="G283" s="76" t="s">
        <v>432</v>
      </c>
      <c r="H283" s="76" t="s">
        <v>719</v>
      </c>
      <c r="I283" s="144" t="s">
        <v>549</v>
      </c>
      <c r="J283" s="78" t="s">
        <v>262</v>
      </c>
      <c r="K283" s="138" t="s">
        <v>549</v>
      </c>
      <c r="L283" s="78" t="s">
        <v>299</v>
      </c>
    </row>
    <row r="284" spans="1:12" ht="94.5" x14ac:dyDescent="0.2">
      <c r="A284" s="78" t="s">
        <v>78</v>
      </c>
      <c r="B284" s="78" t="s">
        <v>239</v>
      </c>
      <c r="C284" s="78">
        <v>2</v>
      </c>
      <c r="D284" s="76" t="s">
        <v>299</v>
      </c>
      <c r="E284" s="78" t="s">
        <v>410</v>
      </c>
      <c r="F284" s="78" t="s">
        <v>443</v>
      </c>
      <c r="G284" s="76" t="s">
        <v>432</v>
      </c>
      <c r="H284" s="76" t="s">
        <v>719</v>
      </c>
      <c r="I284" s="144">
        <v>43242</v>
      </c>
      <c r="J284" s="78" t="s">
        <v>262</v>
      </c>
      <c r="K284" s="138">
        <f>SUM(2*2498)</f>
        <v>4996</v>
      </c>
      <c r="L284" s="78" t="s">
        <v>299</v>
      </c>
    </row>
    <row r="285" spans="1:12" ht="78.75" x14ac:dyDescent="0.2">
      <c r="A285" s="78" t="s">
        <v>400</v>
      </c>
      <c r="B285" s="78" t="s">
        <v>402</v>
      </c>
      <c r="C285" s="78">
        <v>1</v>
      </c>
      <c r="D285" s="78" t="s">
        <v>365</v>
      </c>
      <c r="E285" s="78" t="s">
        <v>446</v>
      </c>
      <c r="F285" s="78" t="s">
        <v>447</v>
      </c>
      <c r="G285" s="76" t="s">
        <v>432</v>
      </c>
      <c r="H285" s="76" t="s">
        <v>719</v>
      </c>
      <c r="I285" s="144">
        <v>43377</v>
      </c>
      <c r="J285" s="78" t="s">
        <v>264</v>
      </c>
      <c r="K285" s="138">
        <v>3349</v>
      </c>
      <c r="L285" s="78" t="s">
        <v>299</v>
      </c>
    </row>
    <row r="286" spans="1:12" ht="78.75" x14ac:dyDescent="0.2">
      <c r="A286" s="78" t="s">
        <v>461</v>
      </c>
      <c r="B286" s="78" t="s">
        <v>448</v>
      </c>
      <c r="C286" s="78">
        <v>1</v>
      </c>
      <c r="D286" s="78" t="s">
        <v>449</v>
      </c>
      <c r="E286" s="78" t="s">
        <v>450</v>
      </c>
      <c r="F286" s="78" t="s">
        <v>451</v>
      </c>
      <c r="G286" s="78" t="s">
        <v>432</v>
      </c>
      <c r="H286" s="78" t="s">
        <v>719</v>
      </c>
      <c r="I286" s="164">
        <v>44196</v>
      </c>
      <c r="J286" s="78" t="s">
        <v>261</v>
      </c>
      <c r="K286" s="165">
        <v>3197.01</v>
      </c>
      <c r="L286" s="78" t="s">
        <v>99</v>
      </c>
    </row>
    <row r="287" spans="1:12" ht="78.75" x14ac:dyDescent="0.2">
      <c r="A287" s="78" t="s">
        <v>462</v>
      </c>
      <c r="B287" s="78" t="s">
        <v>452</v>
      </c>
      <c r="C287" s="78">
        <v>1</v>
      </c>
      <c r="D287" s="78" t="s">
        <v>453</v>
      </c>
      <c r="E287" s="78" t="s">
        <v>299</v>
      </c>
      <c r="F287" s="78" t="s">
        <v>454</v>
      </c>
      <c r="G287" s="78" t="s">
        <v>432</v>
      </c>
      <c r="H287" s="78" t="s">
        <v>719</v>
      </c>
      <c r="I287" s="164"/>
      <c r="J287" s="78" t="s">
        <v>261</v>
      </c>
      <c r="K287" s="165"/>
      <c r="L287" s="78" t="s">
        <v>99</v>
      </c>
    </row>
    <row r="288" spans="1:12" ht="78.75" x14ac:dyDescent="0.2">
      <c r="A288" s="78" t="s">
        <v>463</v>
      </c>
      <c r="B288" s="78" t="s">
        <v>455</v>
      </c>
      <c r="C288" s="78">
        <v>1</v>
      </c>
      <c r="D288" s="78" t="s">
        <v>457</v>
      </c>
      <c r="E288" s="78" t="s">
        <v>456</v>
      </c>
      <c r="F288" s="78" t="s">
        <v>458</v>
      </c>
      <c r="G288" s="78" t="s">
        <v>432</v>
      </c>
      <c r="H288" s="78" t="s">
        <v>719</v>
      </c>
      <c r="I288" s="164"/>
      <c r="J288" s="78" t="s">
        <v>261</v>
      </c>
      <c r="K288" s="165"/>
      <c r="L288" s="78" t="s">
        <v>99</v>
      </c>
    </row>
  </sheetData>
  <mergeCells count="107">
    <mergeCell ref="A26:L26"/>
    <mergeCell ref="A21:L21"/>
    <mergeCell ref="A22:H23"/>
    <mergeCell ref="I22:L23"/>
    <mergeCell ref="A24:L24"/>
    <mergeCell ref="A25:L25"/>
    <mergeCell ref="A1:F1"/>
    <mergeCell ref="A2:F2"/>
    <mergeCell ref="E3:F3"/>
    <mergeCell ref="E4:F4"/>
    <mergeCell ref="E5:F5"/>
    <mergeCell ref="E6:F6"/>
    <mergeCell ref="E7:F7"/>
    <mergeCell ref="E8:F8"/>
    <mergeCell ref="E9:F9"/>
    <mergeCell ref="E10:F10"/>
    <mergeCell ref="E16:F16"/>
    <mergeCell ref="E17:F17"/>
    <mergeCell ref="E11:F11"/>
    <mergeCell ref="E12:F12"/>
    <mergeCell ref="E13:F13"/>
    <mergeCell ref="E14:F14"/>
    <mergeCell ref="E15:F15"/>
    <mergeCell ref="A47:L47"/>
    <mergeCell ref="A66:L66"/>
    <mergeCell ref="A67:H68"/>
    <mergeCell ref="I67:L68"/>
    <mergeCell ref="A69:L69"/>
    <mergeCell ref="A42:L42"/>
    <mergeCell ref="A43:H44"/>
    <mergeCell ref="I43:L44"/>
    <mergeCell ref="A45:L45"/>
    <mergeCell ref="A46:L46"/>
    <mergeCell ref="A83:L83"/>
    <mergeCell ref="A84:L84"/>
    <mergeCell ref="A85:L85"/>
    <mergeCell ref="I87:I90"/>
    <mergeCell ref="K87:K90"/>
    <mergeCell ref="A70:L70"/>
    <mergeCell ref="A71:L71"/>
    <mergeCell ref="A80:L80"/>
    <mergeCell ref="A81:H82"/>
    <mergeCell ref="I81:L82"/>
    <mergeCell ref="A108:L108"/>
    <mergeCell ref="I111:I112"/>
    <mergeCell ref="K111:K112"/>
    <mergeCell ref="A123:L123"/>
    <mergeCell ref="A124:H125"/>
    <mergeCell ref="I124:L125"/>
    <mergeCell ref="A103:L103"/>
    <mergeCell ref="A104:H105"/>
    <mergeCell ref="I104:L105"/>
    <mergeCell ref="A106:L106"/>
    <mergeCell ref="A107:L107"/>
    <mergeCell ref="A186:L186"/>
    <mergeCell ref="A187:L187"/>
    <mergeCell ref="A188:L188"/>
    <mergeCell ref="I190:I193"/>
    <mergeCell ref="K190:K193"/>
    <mergeCell ref="A126:L126"/>
    <mergeCell ref="A127:L127"/>
    <mergeCell ref="A128:L128"/>
    <mergeCell ref="A183:L183"/>
    <mergeCell ref="A184:H185"/>
    <mergeCell ref="I184:L185"/>
    <mergeCell ref="A212:L212"/>
    <mergeCell ref="I214:I216"/>
    <mergeCell ref="K214:K216"/>
    <mergeCell ref="A224:L224"/>
    <mergeCell ref="A225:H226"/>
    <mergeCell ref="I225:L226"/>
    <mergeCell ref="A207:L207"/>
    <mergeCell ref="A208:H209"/>
    <mergeCell ref="I208:L209"/>
    <mergeCell ref="A210:L210"/>
    <mergeCell ref="A211:L211"/>
    <mergeCell ref="A236:L236"/>
    <mergeCell ref="A237:H238"/>
    <mergeCell ref="I237:L238"/>
    <mergeCell ref="A239:L239"/>
    <mergeCell ref="A240:L240"/>
    <mergeCell ref="A227:L227"/>
    <mergeCell ref="A228:L228"/>
    <mergeCell ref="A229:L229"/>
    <mergeCell ref="I231:I233"/>
    <mergeCell ref="K231:K233"/>
    <mergeCell ref="A256:L256"/>
    <mergeCell ref="A257:L257"/>
    <mergeCell ref="A258:L258"/>
    <mergeCell ref="I264:I265"/>
    <mergeCell ref="K264:K265"/>
    <mergeCell ref="A241:L241"/>
    <mergeCell ref="I248:I250"/>
    <mergeCell ref="K248:K250"/>
    <mergeCell ref="A253:L253"/>
    <mergeCell ref="A254:H255"/>
    <mergeCell ref="I254:L255"/>
    <mergeCell ref="A272:L272"/>
    <mergeCell ref="A273:L273"/>
    <mergeCell ref="A274:L274"/>
    <mergeCell ref="I286:I288"/>
    <mergeCell ref="K286:K288"/>
    <mergeCell ref="I266:I267"/>
    <mergeCell ref="K266:K267"/>
    <mergeCell ref="A269:L269"/>
    <mergeCell ref="A270:H271"/>
    <mergeCell ref="I270:L271"/>
  </mergeCells>
  <pageMargins left="0.7" right="0.7" top="0.75" bottom="0.75" header="0.3" footer="0.3"/>
  <pageSetup scale="41" orientation="landscape" horizontalDpi="300" verticalDpi="300" r:id="rId1"/>
  <rowBreaks count="18" manualBreakCount="18">
    <brk id="20" max="16383" man="1"/>
    <brk id="32" max="11" man="1"/>
    <brk id="41" max="11" man="1"/>
    <brk id="57" max="11" man="1"/>
    <brk id="102" max="16383" man="1"/>
    <brk id="118" max="11" man="1"/>
    <brk id="135" max="11" man="1"/>
    <brk id="148" max="16383" man="1"/>
    <brk id="161" max="11" man="1"/>
    <brk id="171" max="16383" man="1"/>
    <brk id="182" max="16383" man="1"/>
    <brk id="199" max="11" man="1"/>
    <brk id="206" max="16383" man="1"/>
    <brk id="223" max="16383" man="1"/>
    <brk id="245" max="11" man="1"/>
    <brk id="263" max="11" man="1"/>
    <brk id="280" max="11" man="1"/>
    <brk id="303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59999389629810485"/>
    <pageSetUpPr fitToPage="1"/>
  </sheetPr>
  <dimension ref="A1:L26"/>
  <sheetViews>
    <sheetView view="pageBreakPreview" topLeftCell="A9" zoomScale="70" zoomScaleNormal="112" zoomScaleSheetLayoutView="70" workbookViewId="0">
      <selection activeCell="D29" sqref="D29"/>
    </sheetView>
  </sheetViews>
  <sheetFormatPr baseColWidth="10" defaultRowHeight="15" x14ac:dyDescent="0.25"/>
  <cols>
    <col min="1" max="1" width="12.85546875" style="37" customWidth="1"/>
    <col min="2" max="2" width="26.85546875" style="11" customWidth="1"/>
    <col min="3" max="3" width="9.28515625" style="34" customWidth="1"/>
    <col min="4" max="4" width="20.7109375" style="34" customWidth="1"/>
    <col min="5" max="5" width="23.85546875" style="35" customWidth="1"/>
    <col min="6" max="6" width="41.7109375" style="11" customWidth="1"/>
    <col min="7" max="7" width="24.42578125" style="37" customWidth="1"/>
    <col min="8" max="8" width="20.28515625" style="11" customWidth="1"/>
    <col min="9" max="10" width="20.85546875" style="11" customWidth="1"/>
    <col min="11" max="11" width="23" style="36" customWidth="1"/>
    <col min="12" max="12" width="23.7109375" style="35" customWidth="1"/>
    <col min="13" max="16384" width="11.42578125" style="11"/>
  </cols>
  <sheetData>
    <row r="1" spans="1:12" s="1" customFormat="1" ht="33" customHeight="1" thickBot="1" x14ac:dyDescent="0.25">
      <c r="A1" s="166" t="s">
        <v>558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8"/>
    </row>
    <row r="2" spans="1:12" s="1" customFormat="1" ht="15" customHeight="1" x14ac:dyDescent="0.2">
      <c r="A2" s="169" t="s">
        <v>564</v>
      </c>
      <c r="B2" s="170"/>
      <c r="C2" s="170"/>
      <c r="D2" s="170"/>
      <c r="E2" s="170"/>
      <c r="F2" s="170"/>
      <c r="G2" s="170"/>
      <c r="H2" s="170"/>
      <c r="I2" s="175" t="s">
        <v>680</v>
      </c>
      <c r="J2" s="176"/>
      <c r="K2" s="176"/>
      <c r="L2" s="177"/>
    </row>
    <row r="3" spans="1:12" s="1" customFormat="1" ht="15" customHeight="1" thickBot="1" x14ac:dyDescent="0.25">
      <c r="A3" s="172"/>
      <c r="B3" s="173"/>
      <c r="C3" s="173"/>
      <c r="D3" s="173"/>
      <c r="E3" s="173"/>
      <c r="F3" s="173"/>
      <c r="G3" s="173"/>
      <c r="H3" s="173"/>
      <c r="I3" s="178"/>
      <c r="J3" s="179"/>
      <c r="K3" s="179"/>
      <c r="L3" s="180"/>
    </row>
    <row r="4" spans="1:12" s="1" customFormat="1" ht="15" customHeight="1" thickBot="1" x14ac:dyDescent="0.25">
      <c r="A4" s="155" t="s">
        <v>658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7"/>
    </row>
    <row r="5" spans="1:12" s="1" customFormat="1" ht="16.5" thickBot="1" x14ac:dyDescent="0.25">
      <c r="A5" s="158" t="s">
        <v>604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60"/>
    </row>
    <row r="6" spans="1:12" s="1" customFormat="1" ht="15.75" customHeight="1" thickBot="1" x14ac:dyDescent="0.25">
      <c r="A6" s="161" t="s">
        <v>681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3"/>
    </row>
    <row r="7" spans="1:12" s="41" customFormat="1" ht="44.25" customHeight="1" thickBot="1" x14ac:dyDescent="0.3">
      <c r="A7" s="42" t="s">
        <v>7</v>
      </c>
      <c r="B7" s="42" t="s">
        <v>2</v>
      </c>
      <c r="C7" s="42" t="s">
        <v>0</v>
      </c>
      <c r="D7" s="42" t="s">
        <v>10</v>
      </c>
      <c r="E7" s="43" t="s">
        <v>1</v>
      </c>
      <c r="F7" s="42" t="s">
        <v>11</v>
      </c>
      <c r="G7" s="42" t="s">
        <v>8</v>
      </c>
      <c r="H7" s="42" t="s">
        <v>3</v>
      </c>
      <c r="I7" s="42" t="s">
        <v>4</v>
      </c>
      <c r="J7" s="42" t="s">
        <v>263</v>
      </c>
      <c r="K7" s="43" t="s">
        <v>5</v>
      </c>
      <c r="L7" s="43" t="s">
        <v>6</v>
      </c>
    </row>
    <row r="8" spans="1:12" s="8" customFormat="1" ht="63" customHeight="1" x14ac:dyDescent="0.2">
      <c r="A8" s="72" t="s">
        <v>78</v>
      </c>
      <c r="B8" s="72" t="s">
        <v>483</v>
      </c>
      <c r="C8" s="72">
        <v>2</v>
      </c>
      <c r="D8" s="72" t="s">
        <v>392</v>
      </c>
      <c r="E8" s="72" t="s">
        <v>410</v>
      </c>
      <c r="F8" s="72" t="s">
        <v>469</v>
      </c>
      <c r="G8" s="72" t="s">
        <v>484</v>
      </c>
      <c r="H8" s="72" t="s">
        <v>667</v>
      </c>
      <c r="I8" s="86">
        <v>43242</v>
      </c>
      <c r="J8" s="72" t="s">
        <v>262</v>
      </c>
      <c r="K8" s="73">
        <f>SUM(2498*2)</f>
        <v>4996</v>
      </c>
      <c r="L8" s="72" t="s">
        <v>299</v>
      </c>
    </row>
    <row r="9" spans="1:12" s="8" customFormat="1" ht="72" customHeight="1" x14ac:dyDescent="0.2">
      <c r="A9" s="74" t="s">
        <v>492</v>
      </c>
      <c r="B9" s="72" t="s">
        <v>491</v>
      </c>
      <c r="C9" s="72">
        <v>1</v>
      </c>
      <c r="D9" s="74" t="s">
        <v>392</v>
      </c>
      <c r="E9" s="74" t="s">
        <v>392</v>
      </c>
      <c r="F9" s="74" t="s">
        <v>485</v>
      </c>
      <c r="G9" s="72" t="s">
        <v>484</v>
      </c>
      <c r="H9" s="72" t="s">
        <v>667</v>
      </c>
      <c r="I9" s="86" t="s">
        <v>549</v>
      </c>
      <c r="J9" s="74" t="s">
        <v>262</v>
      </c>
      <c r="K9" s="73" t="s">
        <v>549</v>
      </c>
      <c r="L9" s="74" t="s">
        <v>299</v>
      </c>
    </row>
    <row r="10" spans="1:12" s="20" customFormat="1" ht="64.5" customHeight="1" x14ac:dyDescent="0.2">
      <c r="A10" s="78" t="s">
        <v>342</v>
      </c>
      <c r="B10" s="76" t="s">
        <v>529</v>
      </c>
      <c r="C10" s="76">
        <v>1</v>
      </c>
      <c r="D10" s="78" t="s">
        <v>214</v>
      </c>
      <c r="E10" s="78" t="s">
        <v>530</v>
      </c>
      <c r="F10" s="78" t="s">
        <v>531</v>
      </c>
      <c r="G10" s="76" t="s">
        <v>484</v>
      </c>
      <c r="H10" s="72" t="s">
        <v>667</v>
      </c>
      <c r="I10" s="87">
        <v>42937</v>
      </c>
      <c r="J10" s="78" t="s">
        <v>264</v>
      </c>
      <c r="K10" s="80">
        <v>3480</v>
      </c>
      <c r="L10" s="78" t="s">
        <v>532</v>
      </c>
    </row>
    <row r="11" spans="1:12" s="20" customFormat="1" ht="53.25" customHeight="1" x14ac:dyDescent="0.2">
      <c r="A11" s="78" t="s">
        <v>342</v>
      </c>
      <c r="B11" s="78" t="s">
        <v>309</v>
      </c>
      <c r="C11" s="78">
        <v>1</v>
      </c>
      <c r="D11" s="78" t="s">
        <v>214</v>
      </c>
      <c r="E11" s="78" t="s">
        <v>514</v>
      </c>
      <c r="F11" s="78" t="s">
        <v>486</v>
      </c>
      <c r="G11" s="76" t="s">
        <v>484</v>
      </c>
      <c r="H11" s="72" t="s">
        <v>667</v>
      </c>
      <c r="I11" s="87">
        <v>44196</v>
      </c>
      <c r="J11" s="78" t="s">
        <v>264</v>
      </c>
      <c r="K11" s="80">
        <v>6899.99</v>
      </c>
      <c r="L11" s="78" t="s">
        <v>99</v>
      </c>
    </row>
    <row r="12" spans="1:12" s="20" customFormat="1" ht="31.5" x14ac:dyDescent="0.2">
      <c r="A12" s="78" t="s">
        <v>508</v>
      </c>
      <c r="B12" s="78" t="s">
        <v>581</v>
      </c>
      <c r="C12" s="78">
        <v>5</v>
      </c>
      <c r="D12" s="78" t="s">
        <v>583</v>
      </c>
      <c r="E12" s="78" t="s">
        <v>582</v>
      </c>
      <c r="F12" s="78" t="s">
        <v>584</v>
      </c>
      <c r="G12" s="76" t="s">
        <v>484</v>
      </c>
      <c r="H12" s="72" t="s">
        <v>667</v>
      </c>
      <c r="I12" s="87" t="s">
        <v>549</v>
      </c>
      <c r="J12" s="78" t="s">
        <v>591</v>
      </c>
      <c r="K12" s="80" t="s">
        <v>549</v>
      </c>
      <c r="L12" s="78" t="s">
        <v>299</v>
      </c>
    </row>
    <row r="13" spans="1:12" s="20" customFormat="1" ht="47.25" x14ac:dyDescent="0.2">
      <c r="A13" s="78" t="s">
        <v>586</v>
      </c>
      <c r="B13" s="78" t="s">
        <v>585</v>
      </c>
      <c r="C13" s="78">
        <v>1</v>
      </c>
      <c r="D13" s="78" t="s">
        <v>392</v>
      </c>
      <c r="E13" s="78" t="s">
        <v>601</v>
      </c>
      <c r="F13" s="78" t="s">
        <v>389</v>
      </c>
      <c r="G13" s="76" t="s">
        <v>484</v>
      </c>
      <c r="H13" s="72" t="s">
        <v>667</v>
      </c>
      <c r="I13" s="87" t="s">
        <v>549</v>
      </c>
      <c r="J13" s="78" t="s">
        <v>591</v>
      </c>
      <c r="K13" s="80" t="s">
        <v>549</v>
      </c>
      <c r="L13" s="78" t="s">
        <v>299</v>
      </c>
    </row>
    <row r="14" spans="1:12" s="20" customFormat="1" ht="31.5" x14ac:dyDescent="0.2">
      <c r="A14" s="78" t="s">
        <v>586</v>
      </c>
      <c r="B14" s="78" t="s">
        <v>585</v>
      </c>
      <c r="C14" s="78">
        <v>3</v>
      </c>
      <c r="D14" s="78" t="s">
        <v>587</v>
      </c>
      <c r="E14" s="78" t="s">
        <v>392</v>
      </c>
      <c r="F14" s="78" t="s">
        <v>109</v>
      </c>
      <c r="G14" s="76" t="s">
        <v>484</v>
      </c>
      <c r="H14" s="72" t="s">
        <v>667</v>
      </c>
      <c r="I14" s="87" t="s">
        <v>549</v>
      </c>
      <c r="J14" s="78" t="s">
        <v>591</v>
      </c>
      <c r="K14" s="80" t="s">
        <v>549</v>
      </c>
      <c r="L14" s="78" t="s">
        <v>299</v>
      </c>
    </row>
    <row r="15" spans="1:12" s="20" customFormat="1" ht="31.5" x14ac:dyDescent="0.2">
      <c r="A15" s="78" t="s">
        <v>586</v>
      </c>
      <c r="B15" s="78" t="s">
        <v>585</v>
      </c>
      <c r="C15" s="78">
        <v>3</v>
      </c>
      <c r="D15" s="78" t="s">
        <v>392</v>
      </c>
      <c r="E15" s="78" t="s">
        <v>588</v>
      </c>
      <c r="F15" s="78" t="s">
        <v>109</v>
      </c>
      <c r="G15" s="76" t="s">
        <v>484</v>
      </c>
      <c r="H15" s="72" t="s">
        <v>667</v>
      </c>
      <c r="I15" s="87" t="s">
        <v>549</v>
      </c>
      <c r="J15" s="78" t="s">
        <v>591</v>
      </c>
      <c r="K15" s="80" t="s">
        <v>549</v>
      </c>
      <c r="L15" s="78" t="s">
        <v>299</v>
      </c>
    </row>
    <row r="16" spans="1:12" s="20" customFormat="1" ht="31.5" x14ac:dyDescent="0.2">
      <c r="A16" s="78" t="s">
        <v>590</v>
      </c>
      <c r="B16" s="78" t="s">
        <v>589</v>
      </c>
      <c r="C16" s="78">
        <v>2</v>
      </c>
      <c r="D16" s="78" t="s">
        <v>392</v>
      </c>
      <c r="E16" s="78" t="s">
        <v>392</v>
      </c>
      <c r="F16" s="78" t="s">
        <v>592</v>
      </c>
      <c r="G16" s="76" t="s">
        <v>484</v>
      </c>
      <c r="H16" s="72" t="s">
        <v>667</v>
      </c>
      <c r="I16" s="87" t="s">
        <v>549</v>
      </c>
      <c r="J16" s="78" t="s">
        <v>591</v>
      </c>
      <c r="K16" s="80" t="s">
        <v>549</v>
      </c>
      <c r="L16" s="78" t="s">
        <v>299</v>
      </c>
    </row>
    <row r="17" spans="1:12" s="20" customFormat="1" ht="31.5" x14ac:dyDescent="0.2">
      <c r="A17" s="78" t="s">
        <v>594</v>
      </c>
      <c r="B17" s="78" t="s">
        <v>593</v>
      </c>
      <c r="C17" s="78">
        <v>1</v>
      </c>
      <c r="D17" s="78" t="s">
        <v>595</v>
      </c>
      <c r="E17" s="78" t="s">
        <v>596</v>
      </c>
      <c r="F17" s="78" t="s">
        <v>597</v>
      </c>
      <c r="G17" s="76" t="s">
        <v>484</v>
      </c>
      <c r="H17" s="72" t="s">
        <v>667</v>
      </c>
      <c r="I17" s="87" t="s">
        <v>549</v>
      </c>
      <c r="J17" s="78" t="s">
        <v>591</v>
      </c>
      <c r="K17" s="80" t="s">
        <v>549</v>
      </c>
      <c r="L17" s="78" t="s">
        <v>299</v>
      </c>
    </row>
    <row r="18" spans="1:12" s="20" customFormat="1" ht="47.25" x14ac:dyDescent="0.2">
      <c r="A18" s="78" t="s">
        <v>599</v>
      </c>
      <c r="B18" s="78" t="s">
        <v>598</v>
      </c>
      <c r="C18" s="78">
        <v>6</v>
      </c>
      <c r="D18" s="78" t="s">
        <v>392</v>
      </c>
      <c r="E18" s="78" t="s">
        <v>392</v>
      </c>
      <c r="F18" s="78" t="s">
        <v>600</v>
      </c>
      <c r="G18" s="76" t="s">
        <v>484</v>
      </c>
      <c r="H18" s="72" t="s">
        <v>667</v>
      </c>
      <c r="I18" s="87" t="s">
        <v>549</v>
      </c>
      <c r="J18" s="78" t="s">
        <v>591</v>
      </c>
      <c r="K18" s="80" t="s">
        <v>549</v>
      </c>
      <c r="L18" s="78" t="s">
        <v>299</v>
      </c>
    </row>
    <row r="19" spans="1:12" s="20" customFormat="1" ht="47.25" x14ac:dyDescent="0.2">
      <c r="A19" s="82" t="s">
        <v>269</v>
      </c>
      <c r="B19" s="82" t="s">
        <v>220</v>
      </c>
      <c r="C19" s="82">
        <v>1</v>
      </c>
      <c r="D19" s="82" t="s">
        <v>214</v>
      </c>
      <c r="E19" s="82" t="s">
        <v>487</v>
      </c>
      <c r="F19" s="82" t="s">
        <v>416</v>
      </c>
      <c r="G19" s="83" t="s">
        <v>484</v>
      </c>
      <c r="H19" s="72" t="s">
        <v>667</v>
      </c>
      <c r="I19" s="88">
        <v>44196</v>
      </c>
      <c r="J19" s="82" t="s">
        <v>264</v>
      </c>
      <c r="K19" s="85">
        <v>4499.99</v>
      </c>
      <c r="L19" s="82" t="s">
        <v>99</v>
      </c>
    </row>
    <row r="20" spans="1:12" s="20" customFormat="1" ht="32.25" thickBot="1" x14ac:dyDescent="0.25">
      <c r="A20" s="78" t="s">
        <v>653</v>
      </c>
      <c r="B20" s="78" t="s">
        <v>654</v>
      </c>
      <c r="C20" s="78">
        <v>10</v>
      </c>
      <c r="D20" s="78" t="s">
        <v>655</v>
      </c>
      <c r="E20" s="78" t="s">
        <v>656</v>
      </c>
      <c r="F20" s="78" t="s">
        <v>657</v>
      </c>
      <c r="G20" s="78" t="s">
        <v>484</v>
      </c>
      <c r="H20" s="72" t="s">
        <v>667</v>
      </c>
      <c r="I20" s="89">
        <v>45099</v>
      </c>
      <c r="J20" s="78" t="s">
        <v>591</v>
      </c>
      <c r="K20" s="90">
        <v>5390</v>
      </c>
      <c r="L20" s="78" t="s">
        <v>99</v>
      </c>
    </row>
    <row r="21" spans="1:12" s="1" customFormat="1" x14ac:dyDescent="0.25">
      <c r="A21" s="253"/>
      <c r="B21" s="254"/>
      <c r="C21" s="257" t="s">
        <v>279</v>
      </c>
      <c r="D21" s="257"/>
      <c r="E21" s="257"/>
      <c r="F21" s="254"/>
      <c r="G21" s="254"/>
      <c r="H21" s="254"/>
      <c r="I21" s="254"/>
      <c r="J21" s="257" t="s">
        <v>283</v>
      </c>
      <c r="K21" s="257"/>
      <c r="L21" s="259"/>
    </row>
    <row r="22" spans="1:12" s="1" customFormat="1" ht="14.25" x14ac:dyDescent="0.2">
      <c r="A22" s="255"/>
      <c r="B22" s="256"/>
      <c r="C22" s="256" t="s">
        <v>280</v>
      </c>
      <c r="D22" s="256"/>
      <c r="E22" s="256"/>
      <c r="F22" s="256"/>
      <c r="G22" s="256"/>
      <c r="H22" s="256"/>
      <c r="I22" s="256"/>
      <c r="J22" s="256" t="s">
        <v>460</v>
      </c>
      <c r="K22" s="256"/>
      <c r="L22" s="260"/>
    </row>
    <row r="23" spans="1:12" s="1" customFormat="1" ht="14.25" x14ac:dyDescent="0.2">
      <c r="A23" s="255"/>
      <c r="B23" s="256"/>
      <c r="C23" s="256"/>
      <c r="D23" s="256"/>
      <c r="E23" s="256"/>
      <c r="F23" s="256"/>
      <c r="G23" s="256"/>
      <c r="H23" s="256"/>
      <c r="I23" s="256"/>
      <c r="J23" s="256"/>
      <c r="K23" s="256"/>
      <c r="L23" s="260"/>
    </row>
    <row r="24" spans="1:12" s="1" customFormat="1" ht="14.25" x14ac:dyDescent="0.2">
      <c r="A24" s="247" t="s">
        <v>682</v>
      </c>
      <c r="B24" s="248"/>
      <c r="C24" s="248"/>
      <c r="D24" s="248"/>
      <c r="E24" s="248"/>
      <c r="F24" s="248"/>
      <c r="G24" s="256"/>
      <c r="H24" s="248" t="s">
        <v>683</v>
      </c>
      <c r="I24" s="248"/>
      <c r="J24" s="248"/>
      <c r="K24" s="248"/>
      <c r="L24" s="249"/>
    </row>
    <row r="25" spans="1:12" s="1" customFormat="1" ht="14.25" x14ac:dyDescent="0.2">
      <c r="A25" s="247" t="s">
        <v>282</v>
      </c>
      <c r="B25" s="248"/>
      <c r="C25" s="248"/>
      <c r="D25" s="248"/>
      <c r="E25" s="248"/>
      <c r="F25" s="248"/>
      <c r="G25" s="256"/>
      <c r="H25" s="248" t="s">
        <v>556</v>
      </c>
      <c r="I25" s="248"/>
      <c r="J25" s="248"/>
      <c r="K25" s="248"/>
      <c r="L25" s="249"/>
    </row>
    <row r="26" spans="1:12" s="1" customFormat="1" thickBot="1" x14ac:dyDescent="0.25">
      <c r="A26" s="250"/>
      <c r="B26" s="251"/>
      <c r="C26" s="251"/>
      <c r="D26" s="251"/>
      <c r="E26" s="251"/>
      <c r="F26" s="251"/>
      <c r="G26" s="258"/>
      <c r="H26" s="251"/>
      <c r="I26" s="251"/>
      <c r="J26" s="251"/>
      <c r="K26" s="251"/>
      <c r="L26" s="252"/>
    </row>
  </sheetData>
  <mergeCells count="19">
    <mergeCell ref="A24:F24"/>
    <mergeCell ref="H24:L24"/>
    <mergeCell ref="A25:F26"/>
    <mergeCell ref="H25:L26"/>
    <mergeCell ref="A21:B23"/>
    <mergeCell ref="C21:E21"/>
    <mergeCell ref="F21:F23"/>
    <mergeCell ref="G21:G26"/>
    <mergeCell ref="H21:I23"/>
    <mergeCell ref="J21:K21"/>
    <mergeCell ref="L21:L23"/>
    <mergeCell ref="C22:E23"/>
    <mergeCell ref="J22:K23"/>
    <mergeCell ref="A6:L6"/>
    <mergeCell ref="A1:L1"/>
    <mergeCell ref="A2:H3"/>
    <mergeCell ref="I2:L3"/>
    <mergeCell ref="A4:L4"/>
    <mergeCell ref="A5:L5"/>
  </mergeCells>
  <pageMargins left="0.7" right="0.7" top="0.75" bottom="0.75" header="0.3" footer="0.3"/>
  <pageSetup scale="45" fitToHeight="0" orientation="landscape" horizontalDpi="4294967293" verticalDpi="300" r:id="rId1"/>
  <colBreaks count="1" manualBreakCount="1">
    <brk id="6" max="2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  <pageSetUpPr fitToPage="1"/>
  </sheetPr>
  <dimension ref="A1:L29"/>
  <sheetViews>
    <sheetView view="pageBreakPreview" topLeftCell="A13" zoomScale="60" zoomScaleNormal="80" workbookViewId="0">
      <selection sqref="A1:L23"/>
    </sheetView>
  </sheetViews>
  <sheetFormatPr baseColWidth="10" defaultRowHeight="15" x14ac:dyDescent="0.25"/>
  <cols>
    <col min="1" max="1" width="12.28515625" style="11" customWidth="1"/>
    <col min="2" max="2" width="26.85546875" style="11" customWidth="1"/>
    <col min="3" max="3" width="16.85546875" style="11" customWidth="1"/>
    <col min="4" max="4" width="27.5703125" style="11" customWidth="1"/>
    <col min="5" max="5" width="18.28515625" style="13" customWidth="1"/>
    <col min="6" max="6" width="41.7109375" style="11" customWidth="1"/>
    <col min="7" max="7" width="24.42578125" style="11" customWidth="1"/>
    <col min="8" max="8" width="19" style="11" customWidth="1"/>
    <col min="9" max="9" width="27.7109375" style="11" customWidth="1"/>
    <col min="10" max="10" width="43" style="11" customWidth="1"/>
    <col min="11" max="11" width="23" style="13" customWidth="1"/>
    <col min="12" max="12" width="31.28515625" style="13" customWidth="1"/>
    <col min="13" max="16384" width="11.42578125" style="11"/>
  </cols>
  <sheetData>
    <row r="1" spans="1:12" s="1" customFormat="1" ht="48.75" customHeight="1" thickBot="1" x14ac:dyDescent="0.25">
      <c r="A1" s="166" t="s">
        <v>558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8"/>
    </row>
    <row r="2" spans="1:12" s="1" customFormat="1" ht="15" customHeight="1" x14ac:dyDescent="0.2">
      <c r="A2" s="169" t="s">
        <v>564</v>
      </c>
      <c r="B2" s="170"/>
      <c r="C2" s="170"/>
      <c r="D2" s="170"/>
      <c r="E2" s="170"/>
      <c r="F2" s="170"/>
      <c r="G2" s="170"/>
      <c r="H2" s="171"/>
      <c r="I2" s="175" t="s">
        <v>680</v>
      </c>
      <c r="J2" s="176"/>
      <c r="K2" s="176"/>
      <c r="L2" s="177"/>
    </row>
    <row r="3" spans="1:12" s="1" customFormat="1" ht="15" customHeight="1" thickBot="1" x14ac:dyDescent="0.25">
      <c r="A3" s="172"/>
      <c r="B3" s="173"/>
      <c r="C3" s="173"/>
      <c r="D3" s="173"/>
      <c r="E3" s="173"/>
      <c r="F3" s="173"/>
      <c r="G3" s="173"/>
      <c r="H3" s="174"/>
      <c r="I3" s="212"/>
      <c r="J3" s="190"/>
      <c r="K3" s="190"/>
      <c r="L3" s="191"/>
    </row>
    <row r="4" spans="1:12" s="1" customFormat="1" ht="15" customHeight="1" thickBot="1" x14ac:dyDescent="0.25">
      <c r="A4" s="155" t="s">
        <v>659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7"/>
    </row>
    <row r="5" spans="1:12" s="1" customFormat="1" ht="16.5" thickBot="1" x14ac:dyDescent="0.25">
      <c r="A5" s="158" t="s">
        <v>605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60"/>
    </row>
    <row r="6" spans="1:12" s="1" customFormat="1" ht="15.75" customHeight="1" thickBot="1" x14ac:dyDescent="0.25">
      <c r="A6" s="161" t="s">
        <v>684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3"/>
    </row>
    <row r="7" spans="1:12" s="5" customFormat="1" ht="55.5" customHeight="1" thickBot="1" x14ac:dyDescent="0.25">
      <c r="A7" s="91" t="s">
        <v>7</v>
      </c>
      <c r="B7" s="91" t="s">
        <v>2</v>
      </c>
      <c r="C7" s="91" t="s">
        <v>0</v>
      </c>
      <c r="D7" s="91" t="s">
        <v>10</v>
      </c>
      <c r="E7" s="92" t="s">
        <v>1</v>
      </c>
      <c r="F7" s="91" t="s">
        <v>11</v>
      </c>
      <c r="G7" s="91" t="s">
        <v>8</v>
      </c>
      <c r="H7" s="91" t="s">
        <v>3</v>
      </c>
      <c r="I7" s="91" t="s">
        <v>4</v>
      </c>
      <c r="J7" s="91" t="s">
        <v>263</v>
      </c>
      <c r="K7" s="92" t="s">
        <v>5</v>
      </c>
      <c r="L7" s="92" t="s">
        <v>6</v>
      </c>
    </row>
    <row r="8" spans="1:12" s="20" customFormat="1" ht="69" customHeight="1" thickBot="1" x14ac:dyDescent="0.25">
      <c r="A8" s="93" t="s">
        <v>508</v>
      </c>
      <c r="B8" s="94" t="s">
        <v>493</v>
      </c>
      <c r="C8" s="94">
        <v>1</v>
      </c>
      <c r="D8" s="94" t="s">
        <v>299</v>
      </c>
      <c r="E8" s="94" t="s">
        <v>392</v>
      </c>
      <c r="F8" s="94" t="s">
        <v>495</v>
      </c>
      <c r="G8" s="94" t="s">
        <v>494</v>
      </c>
      <c r="H8" s="94" t="s">
        <v>685</v>
      </c>
      <c r="I8" s="95">
        <v>43452</v>
      </c>
      <c r="J8" s="94" t="s">
        <v>262</v>
      </c>
      <c r="K8" s="96">
        <v>9280</v>
      </c>
      <c r="L8" s="97" t="s">
        <v>299</v>
      </c>
    </row>
    <row r="9" spans="1:12" s="20" customFormat="1" ht="64.5" customHeight="1" thickBot="1" x14ac:dyDescent="0.25">
      <c r="A9" s="98" t="s">
        <v>555</v>
      </c>
      <c r="B9" s="78" t="s">
        <v>551</v>
      </c>
      <c r="C9" s="78">
        <v>1</v>
      </c>
      <c r="D9" s="78" t="s">
        <v>552</v>
      </c>
      <c r="E9" s="78" t="s">
        <v>553</v>
      </c>
      <c r="F9" s="78" t="s">
        <v>554</v>
      </c>
      <c r="G9" s="78" t="s">
        <v>494</v>
      </c>
      <c r="H9" s="94" t="s">
        <v>685</v>
      </c>
      <c r="I9" s="89">
        <v>44309</v>
      </c>
      <c r="J9" s="78" t="s">
        <v>262</v>
      </c>
      <c r="K9" s="90">
        <f>SUM(575*1.16)</f>
        <v>667</v>
      </c>
      <c r="L9" s="99" t="s">
        <v>99</v>
      </c>
    </row>
    <row r="10" spans="1:12" s="20" customFormat="1" ht="57" customHeight="1" thickBot="1" x14ac:dyDescent="0.25">
      <c r="A10" s="98" t="s">
        <v>571</v>
      </c>
      <c r="B10" s="78" t="s">
        <v>559</v>
      </c>
      <c r="C10" s="78">
        <v>1</v>
      </c>
      <c r="D10" s="78" t="s">
        <v>560</v>
      </c>
      <c r="E10" s="78" t="s">
        <v>561</v>
      </c>
      <c r="F10" s="78" t="s">
        <v>562</v>
      </c>
      <c r="G10" s="78" t="s">
        <v>494</v>
      </c>
      <c r="H10" s="94" t="s">
        <v>685</v>
      </c>
      <c r="I10" s="89">
        <v>44594</v>
      </c>
      <c r="J10" s="78" t="s">
        <v>262</v>
      </c>
      <c r="K10" s="90">
        <v>3020.02</v>
      </c>
      <c r="L10" s="99" t="s">
        <v>99</v>
      </c>
    </row>
    <row r="11" spans="1:12" s="20" customFormat="1" ht="52.5" customHeight="1" thickBot="1" x14ac:dyDescent="0.25">
      <c r="A11" s="98" t="s">
        <v>509</v>
      </c>
      <c r="B11" s="78" t="s">
        <v>496</v>
      </c>
      <c r="C11" s="78">
        <v>1</v>
      </c>
      <c r="D11" s="78" t="s">
        <v>420</v>
      </c>
      <c r="E11" s="78" t="s">
        <v>497</v>
      </c>
      <c r="F11" s="78" t="s">
        <v>36</v>
      </c>
      <c r="G11" s="78" t="s">
        <v>494</v>
      </c>
      <c r="H11" s="94" t="s">
        <v>685</v>
      </c>
      <c r="I11" s="89">
        <v>42794</v>
      </c>
      <c r="J11" s="78" t="s">
        <v>498</v>
      </c>
      <c r="K11" s="90">
        <v>9300</v>
      </c>
      <c r="L11" s="99" t="s">
        <v>299</v>
      </c>
    </row>
    <row r="12" spans="1:12" s="20" customFormat="1" ht="65.25" customHeight="1" thickBot="1" x14ac:dyDescent="0.25">
      <c r="A12" s="98" t="s">
        <v>510</v>
      </c>
      <c r="B12" s="78" t="s">
        <v>499</v>
      </c>
      <c r="C12" s="78">
        <v>1</v>
      </c>
      <c r="D12" s="78" t="s">
        <v>500</v>
      </c>
      <c r="E12" s="78" t="s">
        <v>501</v>
      </c>
      <c r="F12" s="78" t="s">
        <v>502</v>
      </c>
      <c r="G12" s="78" t="s">
        <v>494</v>
      </c>
      <c r="H12" s="94" t="s">
        <v>685</v>
      </c>
      <c r="I12" s="89">
        <v>43270</v>
      </c>
      <c r="J12" s="78" t="s">
        <v>498</v>
      </c>
      <c r="K12" s="90">
        <v>13920</v>
      </c>
      <c r="L12" s="99" t="s">
        <v>299</v>
      </c>
    </row>
    <row r="13" spans="1:12" s="20" customFormat="1" ht="69" customHeight="1" thickBot="1" x14ac:dyDescent="0.25">
      <c r="A13" s="98" t="s">
        <v>511</v>
      </c>
      <c r="B13" s="78" t="s">
        <v>220</v>
      </c>
      <c r="C13" s="78">
        <v>1</v>
      </c>
      <c r="D13" s="78" t="s">
        <v>214</v>
      </c>
      <c r="E13" s="78" t="s">
        <v>503</v>
      </c>
      <c r="F13" s="78" t="s">
        <v>469</v>
      </c>
      <c r="G13" s="78" t="s">
        <v>494</v>
      </c>
      <c r="H13" s="94" t="s">
        <v>685</v>
      </c>
      <c r="I13" s="89">
        <v>44561</v>
      </c>
      <c r="J13" s="78" t="s">
        <v>498</v>
      </c>
      <c r="K13" s="90">
        <v>3849.99</v>
      </c>
      <c r="L13" s="99" t="s">
        <v>99</v>
      </c>
    </row>
    <row r="14" spans="1:12" s="20" customFormat="1" ht="61.5" customHeight="1" thickBot="1" x14ac:dyDescent="0.25">
      <c r="A14" s="98" t="s">
        <v>533</v>
      </c>
      <c r="B14" s="78" t="s">
        <v>534</v>
      </c>
      <c r="C14" s="78">
        <v>1</v>
      </c>
      <c r="D14" s="78" t="s">
        <v>535</v>
      </c>
      <c r="E14" s="78" t="s">
        <v>536</v>
      </c>
      <c r="F14" s="78" t="s">
        <v>537</v>
      </c>
      <c r="G14" s="78" t="s">
        <v>494</v>
      </c>
      <c r="H14" s="94" t="s">
        <v>685</v>
      </c>
      <c r="I14" s="89">
        <v>43281</v>
      </c>
      <c r="J14" s="78" t="s">
        <v>498</v>
      </c>
      <c r="K14" s="90">
        <v>3500</v>
      </c>
      <c r="L14" s="99" t="s">
        <v>299</v>
      </c>
    </row>
    <row r="15" spans="1:12" s="20" customFormat="1" ht="66" customHeight="1" thickBot="1" x14ac:dyDescent="0.25">
      <c r="A15" s="98" t="s">
        <v>512</v>
      </c>
      <c r="B15" s="78" t="s">
        <v>525</v>
      </c>
      <c r="C15" s="78">
        <v>1</v>
      </c>
      <c r="D15" s="78" t="s">
        <v>526</v>
      </c>
      <c r="E15" s="78" t="s">
        <v>606</v>
      </c>
      <c r="F15" s="78" t="s">
        <v>504</v>
      </c>
      <c r="G15" s="78" t="s">
        <v>494</v>
      </c>
      <c r="H15" s="94" t="s">
        <v>685</v>
      </c>
      <c r="I15" s="89">
        <v>43084</v>
      </c>
      <c r="J15" s="78" t="s">
        <v>505</v>
      </c>
      <c r="K15" s="90">
        <v>6824.28</v>
      </c>
      <c r="L15" s="99" t="s">
        <v>299</v>
      </c>
    </row>
    <row r="16" spans="1:12" s="20" customFormat="1" ht="56.25" customHeight="1" thickBot="1" x14ac:dyDescent="0.25">
      <c r="A16" s="98" t="s">
        <v>513</v>
      </c>
      <c r="B16" s="78" t="s">
        <v>506</v>
      </c>
      <c r="C16" s="78">
        <v>1</v>
      </c>
      <c r="D16" s="78" t="s">
        <v>299</v>
      </c>
      <c r="E16" s="78" t="s">
        <v>507</v>
      </c>
      <c r="F16" s="78" t="s">
        <v>504</v>
      </c>
      <c r="G16" s="78" t="s">
        <v>494</v>
      </c>
      <c r="H16" s="94" t="s">
        <v>685</v>
      </c>
      <c r="I16" s="89">
        <v>44918</v>
      </c>
      <c r="J16" s="78" t="s">
        <v>505</v>
      </c>
      <c r="K16" s="90">
        <v>13000</v>
      </c>
      <c r="L16" s="99" t="s">
        <v>299</v>
      </c>
    </row>
    <row r="17" spans="1:12" s="20" customFormat="1" ht="54" customHeight="1" thickBot="1" x14ac:dyDescent="0.25">
      <c r="A17" s="98" t="s">
        <v>513</v>
      </c>
      <c r="B17" s="78" t="s">
        <v>506</v>
      </c>
      <c r="C17" s="78">
        <v>1</v>
      </c>
      <c r="D17" s="78" t="s">
        <v>299</v>
      </c>
      <c r="E17" s="78" t="s">
        <v>507</v>
      </c>
      <c r="F17" s="78" t="s">
        <v>504</v>
      </c>
      <c r="G17" s="78" t="s">
        <v>494</v>
      </c>
      <c r="H17" s="94" t="s">
        <v>685</v>
      </c>
      <c r="I17" s="89">
        <v>45657</v>
      </c>
      <c r="J17" s="78" t="s">
        <v>505</v>
      </c>
      <c r="K17" s="90">
        <v>14000</v>
      </c>
      <c r="L17" s="99" t="s">
        <v>299</v>
      </c>
    </row>
    <row r="18" spans="1:12" s="20" customFormat="1" ht="54" customHeight="1" thickBot="1" x14ac:dyDescent="0.25">
      <c r="A18" s="98" t="s">
        <v>512</v>
      </c>
      <c r="B18" s="78" t="s">
        <v>525</v>
      </c>
      <c r="C18" s="78">
        <v>1</v>
      </c>
      <c r="D18" s="78" t="s">
        <v>664</v>
      </c>
      <c r="E18" s="78" t="s">
        <v>606</v>
      </c>
      <c r="F18" s="78" t="s">
        <v>504</v>
      </c>
      <c r="G18" s="78" t="s">
        <v>494</v>
      </c>
      <c r="H18" s="94" t="s">
        <v>685</v>
      </c>
      <c r="I18" s="89">
        <v>45580</v>
      </c>
      <c r="J18" s="78" t="s">
        <v>505</v>
      </c>
      <c r="K18" s="90">
        <v>640.32000000000005</v>
      </c>
      <c r="L18" s="99" t="s">
        <v>299</v>
      </c>
    </row>
    <row r="19" spans="1:12" s="20" customFormat="1" ht="52.5" customHeight="1" thickBot="1" x14ac:dyDescent="0.25">
      <c r="A19" s="98" t="s">
        <v>512</v>
      </c>
      <c r="B19" s="78" t="s">
        <v>525</v>
      </c>
      <c r="C19" s="78">
        <v>1</v>
      </c>
      <c r="D19" s="78" t="s">
        <v>664</v>
      </c>
      <c r="E19" s="78" t="s">
        <v>606</v>
      </c>
      <c r="F19" s="78" t="s">
        <v>504</v>
      </c>
      <c r="G19" s="78" t="s">
        <v>494</v>
      </c>
      <c r="H19" s="94" t="s">
        <v>685</v>
      </c>
      <c r="I19" s="89">
        <v>45244</v>
      </c>
      <c r="J19" s="78" t="s">
        <v>505</v>
      </c>
      <c r="K19" s="90">
        <v>1200.5999999999999</v>
      </c>
      <c r="L19" s="99" t="s">
        <v>299</v>
      </c>
    </row>
    <row r="20" spans="1:12" s="20" customFormat="1" ht="52.5" customHeight="1" thickBot="1" x14ac:dyDescent="0.25">
      <c r="A20" s="98" t="s">
        <v>512</v>
      </c>
      <c r="B20" s="78" t="s">
        <v>525</v>
      </c>
      <c r="C20" s="78">
        <v>1</v>
      </c>
      <c r="D20" s="78" t="s">
        <v>664</v>
      </c>
      <c r="E20" s="78" t="s">
        <v>606</v>
      </c>
      <c r="F20" s="78" t="s">
        <v>504</v>
      </c>
      <c r="G20" s="78" t="s">
        <v>494</v>
      </c>
      <c r="H20" s="94" t="s">
        <v>685</v>
      </c>
      <c r="I20" s="89">
        <v>45625</v>
      </c>
      <c r="J20" s="78" t="s">
        <v>505</v>
      </c>
      <c r="K20" s="90">
        <v>1437.24</v>
      </c>
      <c r="L20" s="99" t="s">
        <v>299</v>
      </c>
    </row>
    <row r="21" spans="1:12" s="20" customFormat="1" ht="52.5" customHeight="1" x14ac:dyDescent="0.2">
      <c r="A21" s="130" t="s">
        <v>660</v>
      </c>
      <c r="B21" s="82" t="s">
        <v>496</v>
      </c>
      <c r="C21" s="82">
        <v>1</v>
      </c>
      <c r="D21" s="82" t="s">
        <v>661</v>
      </c>
      <c r="E21" s="82" t="s">
        <v>662</v>
      </c>
      <c r="F21" s="82" t="s">
        <v>663</v>
      </c>
      <c r="G21" s="82" t="s">
        <v>494</v>
      </c>
      <c r="H21" s="132" t="s">
        <v>685</v>
      </c>
      <c r="I21" s="128">
        <v>44942</v>
      </c>
      <c r="J21" s="82" t="s">
        <v>498</v>
      </c>
      <c r="K21" s="127">
        <v>17099.099999999999</v>
      </c>
      <c r="L21" s="131" t="s">
        <v>99</v>
      </c>
    </row>
    <row r="22" spans="1:12" s="20" customFormat="1" ht="52.5" customHeight="1" x14ac:dyDescent="0.25">
      <c r="A22" s="134" t="s">
        <v>53</v>
      </c>
      <c r="B22" s="78" t="s">
        <v>309</v>
      </c>
      <c r="C22" s="78">
        <v>1</v>
      </c>
      <c r="D22" s="78" t="s">
        <v>214</v>
      </c>
      <c r="E22" s="78" t="s">
        <v>687</v>
      </c>
      <c r="F22" s="78" t="s">
        <v>688</v>
      </c>
      <c r="G22" s="78" t="s">
        <v>494</v>
      </c>
      <c r="H22" s="78" t="s">
        <v>685</v>
      </c>
      <c r="I22" s="89">
        <v>45653</v>
      </c>
      <c r="J22" s="78" t="s">
        <v>498</v>
      </c>
      <c r="K22" s="90">
        <v>10440</v>
      </c>
      <c r="L22" s="78" t="s">
        <v>99</v>
      </c>
    </row>
    <row r="23" spans="1:12" s="20" customFormat="1" ht="63" customHeight="1" x14ac:dyDescent="0.25">
      <c r="A23" s="134" t="s">
        <v>53</v>
      </c>
      <c r="B23" s="78" t="s">
        <v>496</v>
      </c>
      <c r="C23" s="78">
        <v>1</v>
      </c>
      <c r="D23" s="78" t="s">
        <v>214</v>
      </c>
      <c r="E23" s="78" t="s">
        <v>689</v>
      </c>
      <c r="F23" s="78" t="s">
        <v>688</v>
      </c>
      <c r="G23" s="78" t="s">
        <v>494</v>
      </c>
      <c r="H23" s="78" t="s">
        <v>685</v>
      </c>
      <c r="I23" s="89">
        <v>45653</v>
      </c>
      <c r="J23" s="78" t="s">
        <v>498</v>
      </c>
      <c r="K23" s="90">
        <v>10440</v>
      </c>
      <c r="L23" s="78" t="s">
        <v>99</v>
      </c>
    </row>
    <row r="24" spans="1:12" s="1" customFormat="1" x14ac:dyDescent="0.25">
      <c r="A24" s="255"/>
      <c r="B24" s="256"/>
      <c r="C24" s="261" t="s">
        <v>279</v>
      </c>
      <c r="D24" s="261"/>
      <c r="E24" s="261"/>
      <c r="F24" s="256"/>
      <c r="G24" s="256"/>
      <c r="H24" s="256"/>
      <c r="I24" s="256"/>
      <c r="J24" s="261" t="s">
        <v>283</v>
      </c>
      <c r="K24" s="261"/>
      <c r="L24" s="260"/>
    </row>
    <row r="25" spans="1:12" s="1" customFormat="1" ht="14.25" x14ac:dyDescent="0.2">
      <c r="A25" s="255"/>
      <c r="B25" s="256"/>
      <c r="C25" s="256" t="s">
        <v>280</v>
      </c>
      <c r="D25" s="256"/>
      <c r="E25" s="256"/>
      <c r="F25" s="256"/>
      <c r="G25" s="256"/>
      <c r="H25" s="256"/>
      <c r="I25" s="256"/>
      <c r="J25" s="256" t="s">
        <v>460</v>
      </c>
      <c r="K25" s="256"/>
      <c r="L25" s="260"/>
    </row>
    <row r="26" spans="1:12" s="1" customFormat="1" ht="14.25" x14ac:dyDescent="0.2">
      <c r="A26" s="255"/>
      <c r="B26" s="256"/>
      <c r="C26" s="256"/>
      <c r="D26" s="256"/>
      <c r="E26" s="256"/>
      <c r="F26" s="256"/>
      <c r="G26" s="256"/>
      <c r="H26" s="256"/>
      <c r="I26" s="256"/>
      <c r="J26" s="256"/>
      <c r="K26" s="256"/>
      <c r="L26" s="260"/>
    </row>
    <row r="27" spans="1:12" s="1" customFormat="1" ht="14.25" x14ac:dyDescent="0.2">
      <c r="A27" s="247" t="s">
        <v>682</v>
      </c>
      <c r="B27" s="248"/>
      <c r="C27" s="248"/>
      <c r="D27" s="248"/>
      <c r="E27" s="248"/>
      <c r="F27" s="248"/>
      <c r="G27" s="256"/>
      <c r="H27" s="248" t="s">
        <v>686</v>
      </c>
      <c r="I27" s="248"/>
      <c r="J27" s="248"/>
      <c r="K27" s="248"/>
      <c r="L27" s="249"/>
    </row>
    <row r="28" spans="1:12" s="1" customFormat="1" ht="14.25" x14ac:dyDescent="0.2">
      <c r="A28" s="247" t="s">
        <v>282</v>
      </c>
      <c r="B28" s="248"/>
      <c r="C28" s="248"/>
      <c r="D28" s="248"/>
      <c r="E28" s="248"/>
      <c r="F28" s="248"/>
      <c r="G28" s="256"/>
      <c r="H28" s="248" t="s">
        <v>607</v>
      </c>
      <c r="I28" s="248"/>
      <c r="J28" s="248"/>
      <c r="K28" s="248"/>
      <c r="L28" s="249"/>
    </row>
    <row r="29" spans="1:12" s="1" customFormat="1" thickBot="1" x14ac:dyDescent="0.25">
      <c r="A29" s="250"/>
      <c r="B29" s="251"/>
      <c r="C29" s="251"/>
      <c r="D29" s="251"/>
      <c r="E29" s="251"/>
      <c r="F29" s="251"/>
      <c r="G29" s="258"/>
      <c r="H29" s="251"/>
      <c r="I29" s="251"/>
      <c r="J29" s="251"/>
      <c r="K29" s="251"/>
      <c r="L29" s="252"/>
    </row>
  </sheetData>
  <mergeCells count="19">
    <mergeCell ref="A27:F27"/>
    <mergeCell ref="H27:L27"/>
    <mergeCell ref="A28:F29"/>
    <mergeCell ref="H28:L29"/>
    <mergeCell ref="A24:B26"/>
    <mergeCell ref="C24:E24"/>
    <mergeCell ref="F24:F26"/>
    <mergeCell ref="G24:G29"/>
    <mergeCell ref="H24:I26"/>
    <mergeCell ref="J24:K24"/>
    <mergeCell ref="L24:L26"/>
    <mergeCell ref="C25:E26"/>
    <mergeCell ref="J25:K26"/>
    <mergeCell ref="A6:L6"/>
    <mergeCell ref="A1:L1"/>
    <mergeCell ref="A2:H3"/>
    <mergeCell ref="I2:L3"/>
    <mergeCell ref="A4:L4"/>
    <mergeCell ref="A5:L5"/>
  </mergeCells>
  <pageMargins left="0.7" right="0.7" top="0.75" bottom="0.75" header="0.3" footer="0.3"/>
  <pageSetup scale="39" orientation="landscape" horizontalDpi="4294967293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-0.249977111117893"/>
    <pageSetUpPr fitToPage="1"/>
  </sheetPr>
  <dimension ref="A1:L19"/>
  <sheetViews>
    <sheetView view="pageBreakPreview" zoomScale="110" zoomScaleNormal="90" zoomScaleSheetLayoutView="110" workbookViewId="0">
      <selection sqref="A1:L13"/>
    </sheetView>
  </sheetViews>
  <sheetFormatPr baseColWidth="10" defaultRowHeight="15" x14ac:dyDescent="0.25"/>
  <cols>
    <col min="1" max="1" width="8.85546875" style="11" customWidth="1"/>
    <col min="2" max="2" width="13.140625" style="11" customWidth="1"/>
    <col min="3" max="3" width="9.28515625" style="11" customWidth="1"/>
    <col min="4" max="4" width="15.28515625" style="11" customWidth="1"/>
    <col min="5" max="5" width="15.42578125" style="13" customWidth="1"/>
    <col min="6" max="6" width="36.85546875" style="11" customWidth="1"/>
    <col min="7" max="7" width="24.42578125" style="11" customWidth="1"/>
    <col min="8" max="8" width="14.85546875" style="11" customWidth="1"/>
    <col min="9" max="9" width="18.140625" style="37" customWidth="1"/>
    <col min="10" max="10" width="21.5703125" style="11" customWidth="1"/>
    <col min="11" max="11" width="15.42578125" style="13" customWidth="1"/>
    <col min="12" max="12" width="26.85546875" style="13" customWidth="1"/>
    <col min="13" max="16384" width="11.42578125" style="11"/>
  </cols>
  <sheetData>
    <row r="1" spans="1:12" s="1" customFormat="1" ht="15" customHeight="1" thickBot="1" x14ac:dyDescent="0.25">
      <c r="A1" s="166" t="s">
        <v>558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8"/>
    </row>
    <row r="2" spans="1:12" s="1" customFormat="1" ht="15" customHeight="1" x14ac:dyDescent="0.2">
      <c r="A2" s="229" t="s">
        <v>611</v>
      </c>
      <c r="B2" s="230"/>
      <c r="C2" s="230"/>
      <c r="D2" s="230"/>
      <c r="E2" s="230"/>
      <c r="F2" s="230"/>
      <c r="G2" s="230"/>
      <c r="H2" s="231"/>
      <c r="I2" s="235" t="s">
        <v>680</v>
      </c>
      <c r="J2" s="236"/>
      <c r="K2" s="236"/>
      <c r="L2" s="237"/>
    </row>
    <row r="3" spans="1:12" s="1" customFormat="1" ht="15" customHeight="1" thickBot="1" x14ac:dyDescent="0.25">
      <c r="A3" s="232"/>
      <c r="B3" s="233"/>
      <c r="C3" s="233"/>
      <c r="D3" s="233"/>
      <c r="E3" s="233"/>
      <c r="F3" s="233"/>
      <c r="G3" s="233"/>
      <c r="H3" s="234"/>
      <c r="I3" s="238"/>
      <c r="J3" s="239"/>
      <c r="K3" s="239"/>
      <c r="L3" s="240"/>
    </row>
    <row r="4" spans="1:12" s="1" customFormat="1" ht="15" customHeight="1" thickBot="1" x14ac:dyDescent="0.25">
      <c r="A4" s="214" t="s">
        <v>468</v>
      </c>
      <c r="B4" s="215"/>
      <c r="C4" s="215"/>
      <c r="D4" s="215"/>
      <c r="E4" s="215"/>
      <c r="F4" s="215"/>
      <c r="G4" s="215"/>
      <c r="H4" s="215"/>
      <c r="I4" s="215"/>
      <c r="J4" s="215"/>
      <c r="K4" s="215"/>
      <c r="L4" s="216"/>
    </row>
    <row r="5" spans="1:12" s="1" customFormat="1" ht="15.75" thickBot="1" x14ac:dyDescent="0.25">
      <c r="A5" s="217" t="s">
        <v>467</v>
      </c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9"/>
    </row>
    <row r="6" spans="1:12" s="1" customFormat="1" ht="15.75" customHeight="1" thickBot="1" x14ac:dyDescent="0.25">
      <c r="A6" s="220" t="s">
        <v>690</v>
      </c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2"/>
    </row>
    <row r="7" spans="1:12" s="5" customFormat="1" ht="32.25" customHeight="1" thickBot="1" x14ac:dyDescent="0.25">
      <c r="A7" s="30" t="s">
        <v>7</v>
      </c>
      <c r="B7" s="30" t="s">
        <v>2</v>
      </c>
      <c r="C7" s="30" t="s">
        <v>0</v>
      </c>
      <c r="D7" s="30" t="s">
        <v>10</v>
      </c>
      <c r="E7" s="40" t="s">
        <v>1</v>
      </c>
      <c r="F7" s="30" t="s">
        <v>11</v>
      </c>
      <c r="G7" s="30" t="s">
        <v>8</v>
      </c>
      <c r="H7" s="30" t="s">
        <v>3</v>
      </c>
      <c r="I7" s="30" t="s">
        <v>4</v>
      </c>
      <c r="J7" s="30" t="s">
        <v>263</v>
      </c>
      <c r="K7" s="40" t="s">
        <v>5</v>
      </c>
      <c r="L7" s="40" t="s">
        <v>6</v>
      </c>
    </row>
    <row r="8" spans="1:12" s="20" customFormat="1" ht="42" customHeight="1" x14ac:dyDescent="0.2">
      <c r="A8" s="31" t="s">
        <v>78</v>
      </c>
      <c r="B8" s="44" t="s">
        <v>239</v>
      </c>
      <c r="C8" s="31">
        <v>1</v>
      </c>
      <c r="D8" s="31" t="s">
        <v>392</v>
      </c>
      <c r="E8" s="44" t="s">
        <v>410</v>
      </c>
      <c r="F8" s="44" t="s">
        <v>469</v>
      </c>
      <c r="G8" s="31" t="s">
        <v>470</v>
      </c>
      <c r="H8" s="44" t="s">
        <v>489</v>
      </c>
      <c r="I8" s="45">
        <v>43242</v>
      </c>
      <c r="J8" s="31" t="s">
        <v>262</v>
      </c>
      <c r="K8" s="28">
        <v>2498</v>
      </c>
      <c r="L8" s="44" t="s">
        <v>299</v>
      </c>
    </row>
    <row r="9" spans="1:12" s="20" customFormat="1" ht="41.25" customHeight="1" x14ac:dyDescent="0.2">
      <c r="A9" s="32" t="s">
        <v>41</v>
      </c>
      <c r="B9" s="44" t="s">
        <v>15</v>
      </c>
      <c r="C9" s="31">
        <v>1</v>
      </c>
      <c r="D9" s="32" t="s">
        <v>392</v>
      </c>
      <c r="E9" s="46" t="s">
        <v>471</v>
      </c>
      <c r="F9" s="46" t="s">
        <v>338</v>
      </c>
      <c r="G9" s="31" t="s">
        <v>470</v>
      </c>
      <c r="H9" s="44" t="s">
        <v>489</v>
      </c>
      <c r="I9" s="45">
        <v>43242</v>
      </c>
      <c r="J9" s="32" t="s">
        <v>262</v>
      </c>
      <c r="K9" s="28">
        <v>5499</v>
      </c>
      <c r="L9" s="46" t="s">
        <v>299</v>
      </c>
    </row>
    <row r="10" spans="1:12" s="20" customFormat="1" ht="48" customHeight="1" x14ac:dyDescent="0.2">
      <c r="A10" s="32" t="s">
        <v>269</v>
      </c>
      <c r="B10" s="46" t="s">
        <v>220</v>
      </c>
      <c r="C10" s="32">
        <v>1</v>
      </c>
      <c r="D10" s="32" t="s">
        <v>178</v>
      </c>
      <c r="E10" s="46" t="s">
        <v>402</v>
      </c>
      <c r="F10" s="46" t="s">
        <v>469</v>
      </c>
      <c r="G10" s="31" t="s">
        <v>470</v>
      </c>
      <c r="H10" s="44" t="s">
        <v>489</v>
      </c>
      <c r="I10" s="45">
        <v>43270</v>
      </c>
      <c r="J10" s="32" t="s">
        <v>264</v>
      </c>
      <c r="K10" s="28">
        <v>3712</v>
      </c>
      <c r="L10" s="46" t="s">
        <v>299</v>
      </c>
    </row>
    <row r="11" spans="1:12" s="20" customFormat="1" ht="42.75" customHeight="1" x14ac:dyDescent="0.2">
      <c r="A11" s="32" t="s">
        <v>342</v>
      </c>
      <c r="B11" s="46" t="s">
        <v>309</v>
      </c>
      <c r="C11" s="32">
        <v>1</v>
      </c>
      <c r="D11" s="32" t="s">
        <v>420</v>
      </c>
      <c r="E11" s="46" t="s">
        <v>488</v>
      </c>
      <c r="F11" s="46" t="s">
        <v>54</v>
      </c>
      <c r="G11" s="31" t="s">
        <v>470</v>
      </c>
      <c r="H11" s="44" t="s">
        <v>489</v>
      </c>
      <c r="I11" s="45">
        <v>42094</v>
      </c>
      <c r="J11" s="32" t="s">
        <v>264</v>
      </c>
      <c r="K11" s="28">
        <v>3200</v>
      </c>
      <c r="L11" s="46" t="s">
        <v>520</v>
      </c>
    </row>
    <row r="12" spans="1:12" s="20" customFormat="1" ht="45" customHeight="1" x14ac:dyDescent="0.2">
      <c r="A12" s="33" t="s">
        <v>269</v>
      </c>
      <c r="B12" s="47" t="s">
        <v>220</v>
      </c>
      <c r="C12" s="33">
        <v>1</v>
      </c>
      <c r="D12" s="33" t="s">
        <v>608</v>
      </c>
      <c r="E12" s="47" t="s">
        <v>609</v>
      </c>
      <c r="F12" s="47" t="s">
        <v>610</v>
      </c>
      <c r="G12" s="32" t="s">
        <v>470</v>
      </c>
      <c r="H12" s="46" t="s">
        <v>489</v>
      </c>
      <c r="I12" s="29">
        <v>44799</v>
      </c>
      <c r="J12" s="32" t="s">
        <v>264</v>
      </c>
      <c r="K12" s="51">
        <v>4400</v>
      </c>
      <c r="L12" s="47" t="s">
        <v>99</v>
      </c>
    </row>
    <row r="13" spans="1:12" s="20" customFormat="1" ht="57" customHeight="1" thickBot="1" x14ac:dyDescent="0.25">
      <c r="A13" s="33" t="s">
        <v>481</v>
      </c>
      <c r="B13" s="47" t="s">
        <v>480</v>
      </c>
      <c r="C13" s="33">
        <v>1</v>
      </c>
      <c r="D13" s="33" t="s">
        <v>476</v>
      </c>
      <c r="E13" s="47" t="s">
        <v>515</v>
      </c>
      <c r="F13" s="47" t="s">
        <v>477</v>
      </c>
      <c r="G13" s="48" t="s">
        <v>470</v>
      </c>
      <c r="H13" s="49" t="s">
        <v>489</v>
      </c>
      <c r="I13" s="29">
        <v>44356</v>
      </c>
      <c r="J13" s="33" t="s">
        <v>264</v>
      </c>
      <c r="K13" s="27">
        <v>2499</v>
      </c>
      <c r="L13" s="47" t="s">
        <v>99</v>
      </c>
    </row>
    <row r="14" spans="1:12" s="1" customFormat="1" x14ac:dyDescent="0.25">
      <c r="A14" s="253"/>
      <c r="B14" s="254"/>
      <c r="C14" s="257" t="s">
        <v>279</v>
      </c>
      <c r="D14" s="257"/>
      <c r="E14" s="257"/>
      <c r="F14" s="254"/>
      <c r="G14" s="254"/>
      <c r="H14" s="254"/>
      <c r="I14" s="254"/>
      <c r="J14" s="257" t="s">
        <v>283</v>
      </c>
      <c r="K14" s="257"/>
      <c r="L14" s="259"/>
    </row>
    <row r="15" spans="1:12" s="1" customFormat="1" ht="14.25" x14ac:dyDescent="0.2">
      <c r="A15" s="255"/>
      <c r="B15" s="256"/>
      <c r="C15" s="256" t="s">
        <v>280</v>
      </c>
      <c r="D15" s="256"/>
      <c r="E15" s="256"/>
      <c r="F15" s="256"/>
      <c r="G15" s="256"/>
      <c r="H15" s="256"/>
      <c r="I15" s="256"/>
      <c r="J15" s="256" t="s">
        <v>572</v>
      </c>
      <c r="K15" s="256"/>
      <c r="L15" s="260"/>
    </row>
    <row r="16" spans="1:12" s="1" customFormat="1" ht="14.25" x14ac:dyDescent="0.2">
      <c r="A16" s="255"/>
      <c r="B16" s="256"/>
      <c r="C16" s="256"/>
      <c r="D16" s="256"/>
      <c r="E16" s="256"/>
      <c r="F16" s="256"/>
      <c r="G16" s="256"/>
      <c r="H16" s="256"/>
      <c r="I16" s="256"/>
      <c r="J16" s="256"/>
      <c r="K16" s="256"/>
      <c r="L16" s="260"/>
    </row>
    <row r="17" spans="1:12" s="1" customFormat="1" ht="14.25" x14ac:dyDescent="0.2">
      <c r="A17" s="247" t="s">
        <v>691</v>
      </c>
      <c r="B17" s="248"/>
      <c r="C17" s="248"/>
      <c r="D17" s="248"/>
      <c r="E17" s="248"/>
      <c r="F17" s="248"/>
      <c r="G17" s="256"/>
      <c r="H17" s="248" t="s">
        <v>692</v>
      </c>
      <c r="I17" s="248"/>
      <c r="J17" s="248"/>
      <c r="K17" s="248"/>
      <c r="L17" s="249"/>
    </row>
    <row r="18" spans="1:12" s="1" customFormat="1" ht="14.25" x14ac:dyDescent="0.2">
      <c r="A18" s="247" t="s">
        <v>282</v>
      </c>
      <c r="B18" s="248"/>
      <c r="C18" s="248"/>
      <c r="D18" s="248"/>
      <c r="E18" s="248"/>
      <c r="F18" s="248"/>
      <c r="G18" s="256"/>
      <c r="H18" s="248" t="s">
        <v>557</v>
      </c>
      <c r="I18" s="248"/>
      <c r="J18" s="248"/>
      <c r="K18" s="248"/>
      <c r="L18" s="249"/>
    </row>
    <row r="19" spans="1:12" s="1" customFormat="1" thickBot="1" x14ac:dyDescent="0.25">
      <c r="A19" s="250"/>
      <c r="B19" s="251"/>
      <c r="C19" s="251"/>
      <c r="D19" s="251"/>
      <c r="E19" s="251"/>
      <c r="F19" s="251"/>
      <c r="G19" s="258"/>
      <c r="H19" s="251"/>
      <c r="I19" s="251"/>
      <c r="J19" s="251"/>
      <c r="K19" s="251"/>
      <c r="L19" s="252"/>
    </row>
  </sheetData>
  <mergeCells count="19">
    <mergeCell ref="A6:L6"/>
    <mergeCell ref="A1:L1"/>
    <mergeCell ref="A2:H3"/>
    <mergeCell ref="I2:L3"/>
    <mergeCell ref="A4:L4"/>
    <mergeCell ref="A5:L5"/>
    <mergeCell ref="A17:F17"/>
    <mergeCell ref="H17:L17"/>
    <mergeCell ref="A18:F19"/>
    <mergeCell ref="H18:L19"/>
    <mergeCell ref="A14:B16"/>
    <mergeCell ref="C14:E14"/>
    <mergeCell ref="F14:F16"/>
    <mergeCell ref="G14:G19"/>
    <mergeCell ref="H14:I16"/>
    <mergeCell ref="J14:K14"/>
    <mergeCell ref="L14:L16"/>
    <mergeCell ref="C15:E16"/>
    <mergeCell ref="J15:K16"/>
  </mergeCells>
  <pageMargins left="0.7" right="0.7" top="0.75" bottom="0.75" header="0.3" footer="0.3"/>
  <pageSetup scale="55" orientation="landscape" horizontalDpi="4294967293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/>
    <pageSetUpPr fitToPage="1"/>
  </sheetPr>
  <dimension ref="A1:L28"/>
  <sheetViews>
    <sheetView view="pageBreakPreview" zoomScaleNormal="100" zoomScaleSheetLayoutView="100" workbookViewId="0">
      <selection sqref="A1:L22"/>
    </sheetView>
  </sheetViews>
  <sheetFormatPr baseColWidth="10" defaultRowHeight="15" x14ac:dyDescent="0.25"/>
  <cols>
    <col min="1" max="1" width="8.85546875" style="11" customWidth="1"/>
    <col min="2" max="2" width="26.85546875" style="11" customWidth="1"/>
    <col min="3" max="3" width="9.28515625" style="11" customWidth="1"/>
    <col min="4" max="4" width="15.28515625" style="11" customWidth="1"/>
    <col min="5" max="5" width="15.42578125" style="13" customWidth="1"/>
    <col min="6" max="6" width="41.7109375" style="11" customWidth="1"/>
    <col min="7" max="7" width="24.42578125" style="11" customWidth="1"/>
    <col min="8" max="8" width="14.85546875" style="11" customWidth="1"/>
    <col min="9" max="10" width="20.85546875" style="11" customWidth="1"/>
    <col min="11" max="11" width="23" style="13" customWidth="1"/>
    <col min="12" max="12" width="23.7109375" style="13" customWidth="1"/>
    <col min="13" max="16384" width="11.42578125" style="11"/>
  </cols>
  <sheetData>
    <row r="1" spans="1:12" s="1" customFormat="1" ht="15" customHeight="1" thickBot="1" x14ac:dyDescent="0.25">
      <c r="A1" s="166" t="s">
        <v>558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8"/>
    </row>
    <row r="2" spans="1:12" s="1" customFormat="1" ht="15" customHeight="1" x14ac:dyDescent="0.2">
      <c r="A2" s="229" t="s">
        <v>564</v>
      </c>
      <c r="B2" s="230"/>
      <c r="C2" s="230"/>
      <c r="D2" s="230"/>
      <c r="E2" s="230"/>
      <c r="F2" s="230"/>
      <c r="G2" s="230"/>
      <c r="H2" s="231"/>
      <c r="I2" s="235" t="s">
        <v>680</v>
      </c>
      <c r="J2" s="236"/>
      <c r="K2" s="236"/>
      <c r="L2" s="237"/>
    </row>
    <row r="3" spans="1:12" s="1" customFormat="1" ht="15" customHeight="1" thickBot="1" x14ac:dyDescent="0.25">
      <c r="A3" s="232"/>
      <c r="B3" s="233"/>
      <c r="C3" s="233"/>
      <c r="D3" s="233"/>
      <c r="E3" s="233"/>
      <c r="F3" s="233"/>
      <c r="G3" s="233"/>
      <c r="H3" s="234"/>
      <c r="I3" s="238"/>
      <c r="J3" s="239"/>
      <c r="K3" s="239"/>
      <c r="L3" s="240"/>
    </row>
    <row r="4" spans="1:12" s="1" customFormat="1" ht="15" customHeight="1" thickBot="1" x14ac:dyDescent="0.25">
      <c r="A4" s="214" t="s">
        <v>320</v>
      </c>
      <c r="B4" s="215"/>
      <c r="C4" s="215"/>
      <c r="D4" s="215"/>
      <c r="E4" s="215"/>
      <c r="F4" s="215"/>
      <c r="G4" s="215"/>
      <c r="H4" s="215"/>
      <c r="I4" s="215"/>
      <c r="J4" s="215"/>
      <c r="K4" s="215"/>
      <c r="L4" s="216"/>
    </row>
    <row r="5" spans="1:12" s="1" customFormat="1" ht="15.75" thickBot="1" x14ac:dyDescent="0.25">
      <c r="A5" s="217" t="s">
        <v>565</v>
      </c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9"/>
    </row>
    <row r="6" spans="1:12" s="1" customFormat="1" ht="15.75" customHeight="1" thickBot="1" x14ac:dyDescent="0.25">
      <c r="A6" s="220" t="s">
        <v>693</v>
      </c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2"/>
    </row>
    <row r="7" spans="1:12" s="5" customFormat="1" ht="33.75" customHeight="1" thickBot="1" x14ac:dyDescent="0.25">
      <c r="A7" s="30" t="s">
        <v>7</v>
      </c>
      <c r="B7" s="30" t="s">
        <v>2</v>
      </c>
      <c r="C7" s="30" t="s">
        <v>0</v>
      </c>
      <c r="D7" s="30" t="s">
        <v>10</v>
      </c>
      <c r="E7" s="40" t="s">
        <v>1</v>
      </c>
      <c r="F7" s="30" t="s">
        <v>11</v>
      </c>
      <c r="G7" s="30" t="s">
        <v>8</v>
      </c>
      <c r="H7" s="30" t="s">
        <v>3</v>
      </c>
      <c r="I7" s="30" t="s">
        <v>4</v>
      </c>
      <c r="J7" s="30" t="s">
        <v>263</v>
      </c>
      <c r="K7" s="40" t="s">
        <v>5</v>
      </c>
      <c r="L7" s="40" t="s">
        <v>6</v>
      </c>
    </row>
    <row r="8" spans="1:12" s="20" customFormat="1" ht="54.75" customHeight="1" x14ac:dyDescent="0.2">
      <c r="A8" s="100" t="s">
        <v>265</v>
      </c>
      <c r="B8" s="100" t="s">
        <v>205</v>
      </c>
      <c r="C8" s="100">
        <v>1</v>
      </c>
      <c r="D8" s="100" t="s">
        <v>206</v>
      </c>
      <c r="E8" s="100" t="s">
        <v>207</v>
      </c>
      <c r="F8" s="100" t="s">
        <v>208</v>
      </c>
      <c r="G8" s="100" t="s">
        <v>209</v>
      </c>
      <c r="H8" s="100" t="s">
        <v>694</v>
      </c>
      <c r="I8" s="223">
        <v>42094</v>
      </c>
      <c r="J8" s="100" t="s">
        <v>264</v>
      </c>
      <c r="K8" s="226">
        <v>3200</v>
      </c>
      <c r="L8" s="100" t="s">
        <v>210</v>
      </c>
    </row>
    <row r="9" spans="1:12" s="20" customFormat="1" ht="48" customHeight="1" x14ac:dyDescent="0.2">
      <c r="A9" s="101" t="s">
        <v>266</v>
      </c>
      <c r="B9" s="101" t="s">
        <v>204</v>
      </c>
      <c r="C9" s="101">
        <v>1</v>
      </c>
      <c r="D9" s="101" t="s">
        <v>211</v>
      </c>
      <c r="E9" s="101" t="s">
        <v>212</v>
      </c>
      <c r="F9" s="101" t="s">
        <v>213</v>
      </c>
      <c r="G9" s="100" t="s">
        <v>209</v>
      </c>
      <c r="H9" s="100" t="s">
        <v>694</v>
      </c>
      <c r="I9" s="224"/>
      <c r="J9" s="101" t="s">
        <v>264</v>
      </c>
      <c r="K9" s="227"/>
      <c r="L9" s="101" t="s">
        <v>210</v>
      </c>
    </row>
    <row r="10" spans="1:12" s="20" customFormat="1" ht="33.75" x14ac:dyDescent="0.2">
      <c r="A10" s="101" t="s">
        <v>267</v>
      </c>
      <c r="B10" s="101" t="s">
        <v>170</v>
      </c>
      <c r="C10" s="101">
        <v>1</v>
      </c>
      <c r="D10" s="101" t="s">
        <v>214</v>
      </c>
      <c r="E10" s="101" t="s">
        <v>215</v>
      </c>
      <c r="F10" s="101" t="s">
        <v>216</v>
      </c>
      <c r="G10" s="100" t="s">
        <v>209</v>
      </c>
      <c r="H10" s="100" t="s">
        <v>694</v>
      </c>
      <c r="I10" s="224"/>
      <c r="J10" s="101" t="s">
        <v>264</v>
      </c>
      <c r="K10" s="227"/>
      <c r="L10" s="101" t="s">
        <v>210</v>
      </c>
    </row>
    <row r="11" spans="1:12" s="20" customFormat="1" ht="33.75" x14ac:dyDescent="0.2">
      <c r="A11" s="101" t="s">
        <v>268</v>
      </c>
      <c r="B11" s="101" t="s">
        <v>174</v>
      </c>
      <c r="C11" s="101">
        <v>1</v>
      </c>
      <c r="D11" s="101" t="s">
        <v>217</v>
      </c>
      <c r="E11" s="101" t="s">
        <v>218</v>
      </c>
      <c r="F11" s="101" t="s">
        <v>219</v>
      </c>
      <c r="G11" s="100" t="s">
        <v>209</v>
      </c>
      <c r="H11" s="100" t="s">
        <v>694</v>
      </c>
      <c r="I11" s="225"/>
      <c r="J11" s="101" t="s">
        <v>264</v>
      </c>
      <c r="K11" s="228"/>
      <c r="L11" s="101" t="s">
        <v>299</v>
      </c>
    </row>
    <row r="12" spans="1:12" s="20" customFormat="1" ht="33.75" x14ac:dyDescent="0.2">
      <c r="A12" s="101" t="s">
        <v>269</v>
      </c>
      <c r="B12" s="101" t="s">
        <v>220</v>
      </c>
      <c r="C12" s="101">
        <v>1</v>
      </c>
      <c r="D12" s="101" t="s">
        <v>221</v>
      </c>
      <c r="E12" s="101" t="s">
        <v>222</v>
      </c>
      <c r="F12" s="101" t="s">
        <v>223</v>
      </c>
      <c r="G12" s="100" t="s">
        <v>209</v>
      </c>
      <c r="H12" s="100" t="s">
        <v>694</v>
      </c>
      <c r="I12" s="103">
        <v>43270</v>
      </c>
      <c r="J12" s="101" t="s">
        <v>264</v>
      </c>
      <c r="K12" s="102">
        <v>3712</v>
      </c>
      <c r="L12" s="101" t="s">
        <v>299</v>
      </c>
    </row>
    <row r="13" spans="1:12" s="20" customFormat="1" ht="33.75" x14ac:dyDescent="0.2">
      <c r="A13" s="101" t="s">
        <v>274</v>
      </c>
      <c r="B13" s="101" t="s">
        <v>224</v>
      </c>
      <c r="C13" s="101">
        <v>9</v>
      </c>
      <c r="D13" s="101" t="s">
        <v>225</v>
      </c>
      <c r="E13" s="101" t="s">
        <v>226</v>
      </c>
      <c r="F13" s="101" t="s">
        <v>227</v>
      </c>
      <c r="G13" s="100" t="s">
        <v>209</v>
      </c>
      <c r="H13" s="100" t="s">
        <v>694</v>
      </c>
      <c r="I13" s="103" t="s">
        <v>549</v>
      </c>
      <c r="J13" s="101" t="s">
        <v>264</v>
      </c>
      <c r="K13" s="102" t="s">
        <v>549</v>
      </c>
      <c r="L13" s="101" t="s">
        <v>299</v>
      </c>
    </row>
    <row r="14" spans="1:12" s="20" customFormat="1" ht="33.75" x14ac:dyDescent="0.2">
      <c r="A14" s="101" t="s">
        <v>78</v>
      </c>
      <c r="B14" s="101" t="s">
        <v>67</v>
      </c>
      <c r="C14" s="101">
        <v>53</v>
      </c>
      <c r="D14" s="101" t="s">
        <v>225</v>
      </c>
      <c r="E14" s="101" t="s">
        <v>228</v>
      </c>
      <c r="F14" s="101" t="s">
        <v>216</v>
      </c>
      <c r="G14" s="100" t="s">
        <v>209</v>
      </c>
      <c r="H14" s="100" t="s">
        <v>694</v>
      </c>
      <c r="I14" s="103" t="s">
        <v>549</v>
      </c>
      <c r="J14" s="101" t="s">
        <v>262</v>
      </c>
      <c r="K14" s="102" t="s">
        <v>549</v>
      </c>
      <c r="L14" s="101" t="s">
        <v>241</v>
      </c>
    </row>
    <row r="15" spans="1:12" s="20" customFormat="1" ht="33.75" x14ac:dyDescent="0.2">
      <c r="A15" s="101" t="s">
        <v>275</v>
      </c>
      <c r="B15" s="101" t="s">
        <v>229</v>
      </c>
      <c r="C15" s="101">
        <v>1</v>
      </c>
      <c r="D15" s="101" t="s">
        <v>299</v>
      </c>
      <c r="E15" s="101" t="s">
        <v>230</v>
      </c>
      <c r="F15" s="101" t="s">
        <v>231</v>
      </c>
      <c r="G15" s="100" t="s">
        <v>209</v>
      </c>
      <c r="H15" s="100" t="s">
        <v>694</v>
      </c>
      <c r="I15" s="103" t="s">
        <v>549</v>
      </c>
      <c r="J15" s="101" t="s">
        <v>262</v>
      </c>
      <c r="K15" s="102" t="s">
        <v>549</v>
      </c>
      <c r="L15" s="101" t="s">
        <v>299</v>
      </c>
    </row>
    <row r="16" spans="1:12" s="20" customFormat="1" ht="33.75" x14ac:dyDescent="0.2">
      <c r="A16" s="101" t="s">
        <v>274</v>
      </c>
      <c r="B16" s="101" t="s">
        <v>255</v>
      </c>
      <c r="C16" s="101">
        <v>1</v>
      </c>
      <c r="D16" s="101" t="s">
        <v>299</v>
      </c>
      <c r="E16" s="101" t="s">
        <v>232</v>
      </c>
      <c r="F16" s="101" t="s">
        <v>233</v>
      </c>
      <c r="G16" s="100" t="s">
        <v>209</v>
      </c>
      <c r="H16" s="100" t="s">
        <v>694</v>
      </c>
      <c r="I16" s="103" t="s">
        <v>549</v>
      </c>
      <c r="J16" s="101" t="s">
        <v>262</v>
      </c>
      <c r="K16" s="102" t="s">
        <v>549</v>
      </c>
      <c r="L16" s="101" t="s">
        <v>256</v>
      </c>
    </row>
    <row r="17" spans="1:12" s="20" customFormat="1" ht="33.75" x14ac:dyDescent="0.2">
      <c r="A17" s="101" t="s">
        <v>78</v>
      </c>
      <c r="B17" s="101" t="s">
        <v>239</v>
      </c>
      <c r="C17" s="101">
        <v>1</v>
      </c>
      <c r="D17" s="101" t="s">
        <v>299</v>
      </c>
      <c r="E17" s="101" t="s">
        <v>240</v>
      </c>
      <c r="F17" s="101" t="s">
        <v>216</v>
      </c>
      <c r="G17" s="100" t="s">
        <v>209</v>
      </c>
      <c r="H17" s="100" t="s">
        <v>694</v>
      </c>
      <c r="I17" s="103" t="s">
        <v>549</v>
      </c>
      <c r="J17" s="101" t="s">
        <v>262</v>
      </c>
      <c r="K17" s="102" t="s">
        <v>549</v>
      </c>
      <c r="L17" s="101" t="s">
        <v>257</v>
      </c>
    </row>
    <row r="18" spans="1:12" s="20" customFormat="1" ht="33.75" x14ac:dyDescent="0.2">
      <c r="A18" s="101" t="s">
        <v>83</v>
      </c>
      <c r="B18" s="101" t="s">
        <v>76</v>
      </c>
      <c r="C18" s="101">
        <v>1</v>
      </c>
      <c r="D18" s="101" t="s">
        <v>299</v>
      </c>
      <c r="E18" s="101" t="s">
        <v>189</v>
      </c>
      <c r="F18" s="101" t="s">
        <v>258</v>
      </c>
      <c r="G18" s="100" t="s">
        <v>209</v>
      </c>
      <c r="H18" s="100" t="s">
        <v>694</v>
      </c>
      <c r="I18" s="103" t="s">
        <v>549</v>
      </c>
      <c r="J18" s="101" t="s">
        <v>262</v>
      </c>
      <c r="K18" s="102" t="s">
        <v>549</v>
      </c>
      <c r="L18" s="101" t="s">
        <v>299</v>
      </c>
    </row>
    <row r="19" spans="1:12" s="20" customFormat="1" ht="33.75" x14ac:dyDescent="0.2">
      <c r="A19" s="101" t="s">
        <v>78</v>
      </c>
      <c r="B19" s="101" t="s">
        <v>239</v>
      </c>
      <c r="C19" s="101">
        <v>1</v>
      </c>
      <c r="D19" s="101" t="s">
        <v>299</v>
      </c>
      <c r="E19" s="101" t="s">
        <v>242</v>
      </c>
      <c r="F19" s="101" t="s">
        <v>243</v>
      </c>
      <c r="G19" s="100" t="s">
        <v>209</v>
      </c>
      <c r="H19" s="100" t="s">
        <v>694</v>
      </c>
      <c r="I19" s="103" t="s">
        <v>549</v>
      </c>
      <c r="J19" s="101" t="s">
        <v>262</v>
      </c>
      <c r="K19" s="102" t="s">
        <v>549</v>
      </c>
      <c r="L19" s="101" t="s">
        <v>254</v>
      </c>
    </row>
    <row r="20" spans="1:12" s="20" customFormat="1" ht="33.75" x14ac:dyDescent="0.2">
      <c r="A20" s="101" t="s">
        <v>41</v>
      </c>
      <c r="B20" s="101" t="s">
        <v>15</v>
      </c>
      <c r="C20" s="101">
        <v>1</v>
      </c>
      <c r="D20" s="101" t="s">
        <v>299</v>
      </c>
      <c r="E20" s="101" t="s">
        <v>244</v>
      </c>
      <c r="F20" s="101" t="s">
        <v>245</v>
      </c>
      <c r="G20" s="100" t="s">
        <v>209</v>
      </c>
      <c r="H20" s="100" t="s">
        <v>694</v>
      </c>
      <c r="I20" s="103">
        <v>43313</v>
      </c>
      <c r="J20" s="101" t="s">
        <v>262</v>
      </c>
      <c r="K20" s="102">
        <v>6960</v>
      </c>
      <c r="L20" s="101" t="s">
        <v>299</v>
      </c>
    </row>
    <row r="21" spans="1:12" s="20" customFormat="1" ht="33.75" x14ac:dyDescent="0.2">
      <c r="A21" s="101" t="s">
        <v>277</v>
      </c>
      <c r="B21" s="101" t="s">
        <v>246</v>
      </c>
      <c r="C21" s="101">
        <v>1</v>
      </c>
      <c r="D21" s="101" t="s">
        <v>247</v>
      </c>
      <c r="E21" s="101">
        <v>7743165</v>
      </c>
      <c r="F21" s="101" t="s">
        <v>248</v>
      </c>
      <c r="G21" s="100" t="s">
        <v>209</v>
      </c>
      <c r="H21" s="100" t="s">
        <v>694</v>
      </c>
      <c r="I21" s="103" t="s">
        <v>549</v>
      </c>
      <c r="J21" s="101" t="s">
        <v>262</v>
      </c>
      <c r="K21" s="102" t="s">
        <v>549</v>
      </c>
      <c r="L21" s="101" t="s">
        <v>299</v>
      </c>
    </row>
    <row r="22" spans="1:12" s="20" customFormat="1" ht="34.5" thickBot="1" x14ac:dyDescent="0.25">
      <c r="A22" s="101" t="s">
        <v>78</v>
      </c>
      <c r="B22" s="101" t="s">
        <v>67</v>
      </c>
      <c r="C22" s="101">
        <v>9</v>
      </c>
      <c r="D22" s="101" t="s">
        <v>225</v>
      </c>
      <c r="E22" s="101" t="s">
        <v>299</v>
      </c>
      <c r="F22" s="101" t="s">
        <v>249</v>
      </c>
      <c r="G22" s="100" t="s">
        <v>209</v>
      </c>
      <c r="H22" s="100" t="s">
        <v>694</v>
      </c>
      <c r="I22" s="103" t="s">
        <v>549</v>
      </c>
      <c r="J22" s="101" t="s">
        <v>262</v>
      </c>
      <c r="K22" s="102" t="s">
        <v>549</v>
      </c>
      <c r="L22" s="101" t="s">
        <v>299</v>
      </c>
    </row>
    <row r="23" spans="1:12" s="1" customFormat="1" x14ac:dyDescent="0.25">
      <c r="A23" s="253"/>
      <c r="B23" s="254"/>
      <c r="C23" s="257" t="s">
        <v>279</v>
      </c>
      <c r="D23" s="257"/>
      <c r="E23" s="257"/>
      <c r="F23" s="254"/>
      <c r="G23" s="254"/>
      <c r="H23" s="254"/>
      <c r="I23" s="254"/>
      <c r="J23" s="257" t="s">
        <v>283</v>
      </c>
      <c r="K23" s="257"/>
      <c r="L23" s="259"/>
    </row>
    <row r="24" spans="1:12" s="1" customFormat="1" ht="14.25" x14ac:dyDescent="0.2">
      <c r="A24" s="255"/>
      <c r="B24" s="256"/>
      <c r="C24" s="256" t="s">
        <v>280</v>
      </c>
      <c r="D24" s="256"/>
      <c r="E24" s="256"/>
      <c r="F24" s="256"/>
      <c r="G24" s="256"/>
      <c r="H24" s="256"/>
      <c r="I24" s="256"/>
      <c r="J24" s="256" t="s">
        <v>566</v>
      </c>
      <c r="K24" s="256"/>
      <c r="L24" s="260"/>
    </row>
    <row r="25" spans="1:12" s="1" customFormat="1" ht="14.25" x14ac:dyDescent="0.2">
      <c r="A25" s="255"/>
      <c r="B25" s="256"/>
      <c r="C25" s="256"/>
      <c r="D25" s="256"/>
      <c r="E25" s="256"/>
      <c r="F25" s="256"/>
      <c r="G25" s="256"/>
      <c r="H25" s="256"/>
      <c r="I25" s="256"/>
      <c r="J25" s="256"/>
      <c r="K25" s="256"/>
      <c r="L25" s="260"/>
    </row>
    <row r="26" spans="1:12" s="1" customFormat="1" ht="14.25" x14ac:dyDescent="0.2">
      <c r="A26" s="247" t="s">
        <v>691</v>
      </c>
      <c r="B26" s="248"/>
      <c r="C26" s="248"/>
      <c r="D26" s="248"/>
      <c r="E26" s="248"/>
      <c r="F26" s="248"/>
      <c r="G26" s="256"/>
      <c r="H26" s="248" t="s">
        <v>694</v>
      </c>
      <c r="I26" s="248"/>
      <c r="J26" s="248"/>
      <c r="K26" s="248"/>
      <c r="L26" s="249"/>
    </row>
    <row r="27" spans="1:12" s="1" customFormat="1" ht="14.25" x14ac:dyDescent="0.2">
      <c r="A27" s="247" t="s">
        <v>282</v>
      </c>
      <c r="B27" s="248"/>
      <c r="C27" s="248"/>
      <c r="D27" s="248"/>
      <c r="E27" s="248"/>
      <c r="F27" s="248"/>
      <c r="G27" s="256"/>
      <c r="H27" s="248" t="s">
        <v>287</v>
      </c>
      <c r="I27" s="248"/>
      <c r="J27" s="248"/>
      <c r="K27" s="248"/>
      <c r="L27" s="249"/>
    </row>
    <row r="28" spans="1:12" s="1" customFormat="1" thickBot="1" x14ac:dyDescent="0.25">
      <c r="A28" s="250"/>
      <c r="B28" s="251"/>
      <c r="C28" s="251"/>
      <c r="D28" s="251"/>
      <c r="E28" s="251"/>
      <c r="F28" s="251"/>
      <c r="G28" s="258"/>
      <c r="H28" s="251"/>
      <c r="I28" s="251"/>
      <c r="J28" s="251"/>
      <c r="K28" s="251"/>
      <c r="L28" s="252"/>
    </row>
  </sheetData>
  <mergeCells count="21">
    <mergeCell ref="I8:I11"/>
    <mergeCell ref="K8:K11"/>
    <mergeCell ref="A6:L6"/>
    <mergeCell ref="A1:L1"/>
    <mergeCell ref="A2:H3"/>
    <mergeCell ref="I2:L3"/>
    <mergeCell ref="A4:L4"/>
    <mergeCell ref="A5:L5"/>
    <mergeCell ref="A26:F26"/>
    <mergeCell ref="H26:L26"/>
    <mergeCell ref="A27:F28"/>
    <mergeCell ref="H27:L28"/>
    <mergeCell ref="A23:B25"/>
    <mergeCell ref="C23:E23"/>
    <mergeCell ref="F23:F25"/>
    <mergeCell ref="G23:G28"/>
    <mergeCell ref="H23:I25"/>
    <mergeCell ref="J23:K23"/>
    <mergeCell ref="L23:L25"/>
    <mergeCell ref="C24:E25"/>
    <mergeCell ref="J24:K25"/>
  </mergeCells>
  <pageMargins left="0.7" right="0.7" top="0.75" bottom="0.75" header="0.3" footer="0.3"/>
  <pageSetup scale="49" fitToHeight="0" orientation="landscape" horizontalDpi="4294967293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L25"/>
  <sheetViews>
    <sheetView view="pageBreakPreview" zoomScale="60" zoomScaleNormal="80" workbookViewId="0">
      <selection sqref="A1:L19"/>
    </sheetView>
  </sheetViews>
  <sheetFormatPr baseColWidth="10" defaultRowHeight="15" x14ac:dyDescent="0.25"/>
  <cols>
    <col min="1" max="1" width="11.140625" style="11" customWidth="1"/>
    <col min="2" max="2" width="26.85546875" style="11" customWidth="1"/>
    <col min="3" max="3" width="15.42578125" style="11" customWidth="1"/>
    <col min="4" max="4" width="22.7109375" style="11" customWidth="1"/>
    <col min="5" max="5" width="15.42578125" style="13" customWidth="1"/>
    <col min="6" max="6" width="41.7109375" style="11" customWidth="1"/>
    <col min="7" max="7" width="27" style="11" customWidth="1"/>
    <col min="8" max="8" width="19.140625" style="11" customWidth="1"/>
    <col min="9" max="10" width="20.85546875" style="11" customWidth="1"/>
    <col min="11" max="11" width="23" style="13" customWidth="1"/>
    <col min="12" max="12" width="32" style="13" customWidth="1"/>
    <col min="13" max="16384" width="11.42578125" style="11"/>
  </cols>
  <sheetData>
    <row r="1" spans="1:12" s="104" customFormat="1" ht="35.25" customHeight="1" thickBot="1" x14ac:dyDescent="0.4">
      <c r="A1" s="166" t="s">
        <v>558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8"/>
    </row>
    <row r="2" spans="1:12" s="1" customFormat="1" ht="15" customHeight="1" x14ac:dyDescent="0.2">
      <c r="A2" s="169" t="s">
        <v>550</v>
      </c>
      <c r="B2" s="170"/>
      <c r="C2" s="170"/>
      <c r="D2" s="170"/>
      <c r="E2" s="170"/>
      <c r="F2" s="170"/>
      <c r="G2" s="170"/>
      <c r="H2" s="171"/>
      <c r="I2" s="175" t="s">
        <v>680</v>
      </c>
      <c r="J2" s="176"/>
      <c r="K2" s="176"/>
      <c r="L2" s="177"/>
    </row>
    <row r="3" spans="1:12" s="1" customFormat="1" ht="15" customHeight="1" thickBot="1" x14ac:dyDescent="0.25">
      <c r="A3" s="172"/>
      <c r="B3" s="173"/>
      <c r="C3" s="173"/>
      <c r="D3" s="173"/>
      <c r="E3" s="173"/>
      <c r="F3" s="173"/>
      <c r="G3" s="173"/>
      <c r="H3" s="174"/>
      <c r="I3" s="178"/>
      <c r="J3" s="179"/>
      <c r="K3" s="179"/>
      <c r="L3" s="180"/>
    </row>
    <row r="4" spans="1:12" s="1" customFormat="1" ht="15" customHeight="1" thickBot="1" x14ac:dyDescent="0.25">
      <c r="A4" s="155" t="s">
        <v>612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7"/>
    </row>
    <row r="5" spans="1:12" s="1" customFormat="1" ht="16.5" thickBot="1" x14ac:dyDescent="0.25">
      <c r="A5" s="212" t="s">
        <v>613</v>
      </c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1"/>
    </row>
    <row r="6" spans="1:12" s="1" customFormat="1" ht="15.75" customHeight="1" thickBot="1" x14ac:dyDescent="0.25">
      <c r="A6" s="155" t="s">
        <v>614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7"/>
    </row>
    <row r="7" spans="1:12" s="5" customFormat="1" ht="63" customHeight="1" thickBot="1" x14ac:dyDescent="0.25">
      <c r="A7" s="42" t="s">
        <v>7</v>
      </c>
      <c r="B7" s="42" t="s">
        <v>2</v>
      </c>
      <c r="C7" s="42" t="s">
        <v>0</v>
      </c>
      <c r="D7" s="42" t="s">
        <v>10</v>
      </c>
      <c r="E7" s="43" t="s">
        <v>1</v>
      </c>
      <c r="F7" s="42" t="s">
        <v>11</v>
      </c>
      <c r="G7" s="42" t="s">
        <v>8</v>
      </c>
      <c r="H7" s="42" t="s">
        <v>3</v>
      </c>
      <c r="I7" s="43" t="s">
        <v>4</v>
      </c>
      <c r="J7" s="42" t="s">
        <v>263</v>
      </c>
      <c r="K7" s="43" t="s">
        <v>5</v>
      </c>
      <c r="L7" s="43" t="s">
        <v>6</v>
      </c>
    </row>
    <row r="8" spans="1:12" s="20" customFormat="1" ht="58.5" customHeight="1" x14ac:dyDescent="0.2">
      <c r="A8" s="77" t="s">
        <v>269</v>
      </c>
      <c r="B8" s="76" t="s">
        <v>177</v>
      </c>
      <c r="C8" s="77">
        <v>1</v>
      </c>
      <c r="D8" s="77" t="s">
        <v>178</v>
      </c>
      <c r="E8" s="76" t="s">
        <v>323</v>
      </c>
      <c r="F8" s="76" t="s">
        <v>324</v>
      </c>
      <c r="G8" s="77" t="s">
        <v>615</v>
      </c>
      <c r="H8" s="76" t="s">
        <v>325</v>
      </c>
      <c r="I8" s="79">
        <v>44481</v>
      </c>
      <c r="J8" s="76" t="s">
        <v>260</v>
      </c>
      <c r="K8" s="80">
        <v>3950</v>
      </c>
      <c r="L8" s="76" t="s">
        <v>99</v>
      </c>
    </row>
    <row r="9" spans="1:12" s="20" customFormat="1" ht="62.25" customHeight="1" x14ac:dyDescent="0.2">
      <c r="A9" s="75" t="s">
        <v>342</v>
      </c>
      <c r="B9" s="78" t="s">
        <v>309</v>
      </c>
      <c r="C9" s="75">
        <v>1</v>
      </c>
      <c r="D9" s="75" t="s">
        <v>214</v>
      </c>
      <c r="E9" s="78" t="s">
        <v>347</v>
      </c>
      <c r="F9" s="78" t="s">
        <v>348</v>
      </c>
      <c r="G9" s="77" t="s">
        <v>615</v>
      </c>
      <c r="H9" s="76" t="s">
        <v>325</v>
      </c>
      <c r="I9" s="213">
        <v>42735</v>
      </c>
      <c r="J9" s="78" t="s">
        <v>260</v>
      </c>
      <c r="K9" s="183">
        <v>9888.2900000000009</v>
      </c>
      <c r="L9" s="78" t="s">
        <v>299</v>
      </c>
    </row>
    <row r="10" spans="1:12" s="20" customFormat="1" ht="47.25" x14ac:dyDescent="0.2">
      <c r="A10" s="75" t="s">
        <v>268</v>
      </c>
      <c r="B10" s="78" t="s">
        <v>174</v>
      </c>
      <c r="C10" s="75">
        <v>1</v>
      </c>
      <c r="D10" s="75" t="s">
        <v>349</v>
      </c>
      <c r="E10" s="78" t="s">
        <v>351</v>
      </c>
      <c r="F10" s="78" t="s">
        <v>341</v>
      </c>
      <c r="G10" s="77" t="s">
        <v>615</v>
      </c>
      <c r="H10" s="76" t="s">
        <v>325</v>
      </c>
      <c r="I10" s="213"/>
      <c r="J10" s="78" t="s">
        <v>260</v>
      </c>
      <c r="K10" s="186"/>
      <c r="L10" s="78" t="s">
        <v>299</v>
      </c>
    </row>
    <row r="11" spans="1:12" s="20" customFormat="1" ht="47.25" x14ac:dyDescent="0.2">
      <c r="A11" s="75" t="s">
        <v>267</v>
      </c>
      <c r="B11" s="78" t="s">
        <v>170</v>
      </c>
      <c r="C11" s="75">
        <v>1</v>
      </c>
      <c r="D11" s="75" t="s">
        <v>349</v>
      </c>
      <c r="E11" s="78" t="s">
        <v>350</v>
      </c>
      <c r="F11" s="78" t="s">
        <v>341</v>
      </c>
      <c r="G11" s="77" t="s">
        <v>615</v>
      </c>
      <c r="H11" s="76" t="s">
        <v>325</v>
      </c>
      <c r="I11" s="79" t="s">
        <v>549</v>
      </c>
      <c r="J11" s="78" t="s">
        <v>260</v>
      </c>
      <c r="K11" s="80" t="s">
        <v>549</v>
      </c>
      <c r="L11" s="78" t="s">
        <v>299</v>
      </c>
    </row>
    <row r="12" spans="1:12" s="20" customFormat="1" ht="47.25" x14ac:dyDescent="0.2">
      <c r="A12" s="75" t="s">
        <v>275</v>
      </c>
      <c r="B12" s="78" t="s">
        <v>298</v>
      </c>
      <c r="C12" s="75">
        <v>1</v>
      </c>
      <c r="D12" s="75" t="s">
        <v>326</v>
      </c>
      <c r="E12" s="78" t="s">
        <v>304</v>
      </c>
      <c r="F12" s="78" t="s">
        <v>327</v>
      </c>
      <c r="G12" s="77" t="s">
        <v>615</v>
      </c>
      <c r="H12" s="76" t="s">
        <v>325</v>
      </c>
      <c r="I12" s="79" t="s">
        <v>549</v>
      </c>
      <c r="J12" s="78" t="s">
        <v>262</v>
      </c>
      <c r="K12" s="80" t="s">
        <v>549</v>
      </c>
      <c r="L12" s="78" t="s">
        <v>299</v>
      </c>
    </row>
    <row r="13" spans="1:12" s="20" customFormat="1" ht="47.25" x14ac:dyDescent="0.2">
      <c r="A13" s="75" t="s">
        <v>343</v>
      </c>
      <c r="B13" s="78" t="s">
        <v>328</v>
      </c>
      <c r="C13" s="75">
        <v>1</v>
      </c>
      <c r="D13" s="75" t="s">
        <v>329</v>
      </c>
      <c r="E13" s="78">
        <v>420</v>
      </c>
      <c r="F13" s="78" t="s">
        <v>330</v>
      </c>
      <c r="G13" s="77" t="s">
        <v>615</v>
      </c>
      <c r="H13" s="76" t="s">
        <v>325</v>
      </c>
      <c r="I13" s="79">
        <v>42094</v>
      </c>
      <c r="J13" s="78" t="s">
        <v>261</v>
      </c>
      <c r="K13" s="80">
        <v>2465.79</v>
      </c>
      <c r="L13" s="78" t="s">
        <v>299</v>
      </c>
    </row>
    <row r="14" spans="1:12" s="20" customFormat="1" ht="47.25" x14ac:dyDescent="0.2">
      <c r="A14" s="75" t="s">
        <v>344</v>
      </c>
      <c r="B14" s="78" t="s">
        <v>331</v>
      </c>
      <c r="C14" s="75">
        <v>1</v>
      </c>
      <c r="D14" s="75" t="s">
        <v>332</v>
      </c>
      <c r="E14" s="78" t="s">
        <v>333</v>
      </c>
      <c r="F14" s="78" t="s">
        <v>334</v>
      </c>
      <c r="G14" s="77" t="s">
        <v>615</v>
      </c>
      <c r="H14" s="76" t="s">
        <v>325</v>
      </c>
      <c r="I14" s="79">
        <v>42094</v>
      </c>
      <c r="J14" s="78" t="s">
        <v>261</v>
      </c>
      <c r="K14" s="80">
        <v>2575.1999999999998</v>
      </c>
      <c r="L14" s="78" t="s">
        <v>335</v>
      </c>
    </row>
    <row r="15" spans="1:12" s="20" customFormat="1" ht="47.25" x14ac:dyDescent="0.2">
      <c r="A15" s="75" t="s">
        <v>78</v>
      </c>
      <c r="B15" s="78" t="s">
        <v>239</v>
      </c>
      <c r="C15" s="75">
        <v>1</v>
      </c>
      <c r="D15" s="75" t="s">
        <v>326</v>
      </c>
      <c r="E15" s="78" t="s">
        <v>336</v>
      </c>
      <c r="F15" s="78" t="s">
        <v>337</v>
      </c>
      <c r="G15" s="77" t="s">
        <v>615</v>
      </c>
      <c r="H15" s="76" t="s">
        <v>325</v>
      </c>
      <c r="I15" s="79">
        <v>43153</v>
      </c>
      <c r="J15" s="78" t="s">
        <v>262</v>
      </c>
      <c r="K15" s="80">
        <v>2498</v>
      </c>
      <c r="L15" s="78" t="s">
        <v>299</v>
      </c>
    </row>
    <row r="16" spans="1:12" s="20" customFormat="1" ht="47.25" x14ac:dyDescent="0.2">
      <c r="A16" s="75" t="s">
        <v>41</v>
      </c>
      <c r="B16" s="78" t="s">
        <v>15</v>
      </c>
      <c r="C16" s="75">
        <v>1</v>
      </c>
      <c r="D16" s="75" t="s">
        <v>326</v>
      </c>
      <c r="E16" s="78" t="s">
        <v>294</v>
      </c>
      <c r="F16" s="78" t="s">
        <v>338</v>
      </c>
      <c r="G16" s="77" t="s">
        <v>615</v>
      </c>
      <c r="H16" s="76" t="s">
        <v>325</v>
      </c>
      <c r="I16" s="79">
        <v>43313</v>
      </c>
      <c r="J16" s="78" t="s">
        <v>262</v>
      </c>
      <c r="K16" s="80">
        <v>6960</v>
      </c>
      <c r="L16" s="78" t="s">
        <v>299</v>
      </c>
    </row>
    <row r="17" spans="1:12" s="20" customFormat="1" ht="47.25" x14ac:dyDescent="0.2">
      <c r="A17" s="75" t="s">
        <v>345</v>
      </c>
      <c r="B17" s="78" t="s">
        <v>339</v>
      </c>
      <c r="C17" s="75">
        <v>1</v>
      </c>
      <c r="D17" s="75" t="s">
        <v>326</v>
      </c>
      <c r="E17" s="78" t="s">
        <v>299</v>
      </c>
      <c r="F17" s="78" t="s">
        <v>338</v>
      </c>
      <c r="G17" s="77" t="s">
        <v>615</v>
      </c>
      <c r="H17" s="76" t="s">
        <v>325</v>
      </c>
      <c r="I17" s="79">
        <v>43281</v>
      </c>
      <c r="J17" s="78" t="s">
        <v>261</v>
      </c>
      <c r="K17" s="80">
        <v>1914</v>
      </c>
      <c r="L17" s="78" t="s">
        <v>299</v>
      </c>
    </row>
    <row r="18" spans="1:12" s="20" customFormat="1" ht="47.25" x14ac:dyDescent="0.2">
      <c r="A18" s="75" t="s">
        <v>78</v>
      </c>
      <c r="B18" s="78" t="s">
        <v>239</v>
      </c>
      <c r="C18" s="75">
        <v>2</v>
      </c>
      <c r="D18" s="75" t="s">
        <v>326</v>
      </c>
      <c r="E18" s="78" t="s">
        <v>340</v>
      </c>
      <c r="F18" s="78" t="s">
        <v>341</v>
      </c>
      <c r="G18" s="77" t="s">
        <v>615</v>
      </c>
      <c r="H18" s="76" t="s">
        <v>325</v>
      </c>
      <c r="I18" s="79" t="s">
        <v>549</v>
      </c>
      <c r="J18" s="78" t="s">
        <v>262</v>
      </c>
      <c r="K18" s="80" t="s">
        <v>549</v>
      </c>
      <c r="L18" s="78" t="s">
        <v>299</v>
      </c>
    </row>
    <row r="19" spans="1:12" s="20" customFormat="1" ht="63" customHeight="1" thickBot="1" x14ac:dyDescent="0.25">
      <c r="A19" s="81" t="s">
        <v>343</v>
      </c>
      <c r="B19" s="82" t="s">
        <v>328</v>
      </c>
      <c r="C19" s="81">
        <v>1</v>
      </c>
      <c r="D19" s="81" t="s">
        <v>353</v>
      </c>
      <c r="E19" s="82" t="s">
        <v>352</v>
      </c>
      <c r="F19" s="82" t="s">
        <v>354</v>
      </c>
      <c r="G19" s="77" t="s">
        <v>615</v>
      </c>
      <c r="H19" s="83" t="s">
        <v>325</v>
      </c>
      <c r="I19" s="84" t="s">
        <v>549</v>
      </c>
      <c r="J19" s="82" t="s">
        <v>261</v>
      </c>
      <c r="K19" s="85" t="s">
        <v>549</v>
      </c>
      <c r="L19" s="82" t="s">
        <v>355</v>
      </c>
    </row>
    <row r="20" spans="1:12" s="1" customFormat="1" x14ac:dyDescent="0.25">
      <c r="A20" s="253"/>
      <c r="B20" s="254"/>
      <c r="C20" s="257" t="s">
        <v>279</v>
      </c>
      <c r="D20" s="257"/>
      <c r="E20" s="257"/>
      <c r="F20" s="254"/>
      <c r="G20" s="254"/>
      <c r="H20" s="254"/>
      <c r="I20" s="254"/>
      <c r="J20" s="257" t="s">
        <v>283</v>
      </c>
      <c r="K20" s="257"/>
      <c r="L20" s="259"/>
    </row>
    <row r="21" spans="1:12" s="1" customFormat="1" ht="14.25" x14ac:dyDescent="0.2">
      <c r="A21" s="255"/>
      <c r="B21" s="256"/>
      <c r="C21" s="256" t="s">
        <v>280</v>
      </c>
      <c r="D21" s="256"/>
      <c r="E21" s="256"/>
      <c r="F21" s="256"/>
      <c r="G21" s="256"/>
      <c r="H21" s="256"/>
      <c r="I21" s="256"/>
      <c r="J21" s="256" t="s">
        <v>568</v>
      </c>
      <c r="K21" s="256"/>
      <c r="L21" s="260"/>
    </row>
    <row r="22" spans="1:12" s="1" customFormat="1" ht="14.25" x14ac:dyDescent="0.2">
      <c r="A22" s="255"/>
      <c r="B22" s="256"/>
      <c r="C22" s="256"/>
      <c r="D22" s="256"/>
      <c r="E22" s="256"/>
      <c r="F22" s="256"/>
      <c r="G22" s="256"/>
      <c r="H22" s="256"/>
      <c r="I22" s="256"/>
      <c r="J22" s="256"/>
      <c r="K22" s="256"/>
      <c r="L22" s="260"/>
    </row>
    <row r="23" spans="1:12" s="1" customFormat="1" ht="14.25" x14ac:dyDescent="0.2">
      <c r="A23" s="247" t="s">
        <v>682</v>
      </c>
      <c r="B23" s="248"/>
      <c r="C23" s="248"/>
      <c r="D23" s="248"/>
      <c r="E23" s="248"/>
      <c r="F23" s="248"/>
      <c r="G23" s="256"/>
      <c r="H23" s="248" t="s">
        <v>321</v>
      </c>
      <c r="I23" s="248"/>
      <c r="J23" s="248"/>
      <c r="K23" s="248"/>
      <c r="L23" s="249"/>
    </row>
    <row r="24" spans="1:12" s="1" customFormat="1" ht="14.25" x14ac:dyDescent="0.2">
      <c r="A24" s="247" t="s">
        <v>282</v>
      </c>
      <c r="B24" s="248"/>
      <c r="C24" s="248"/>
      <c r="D24" s="248"/>
      <c r="E24" s="248"/>
      <c r="F24" s="248"/>
      <c r="G24" s="256"/>
      <c r="H24" s="248" t="s">
        <v>322</v>
      </c>
      <c r="I24" s="248"/>
      <c r="J24" s="248"/>
      <c r="K24" s="248"/>
      <c r="L24" s="249"/>
    </row>
    <row r="25" spans="1:12" s="1" customFormat="1" thickBot="1" x14ac:dyDescent="0.25">
      <c r="A25" s="250"/>
      <c r="B25" s="251"/>
      <c r="C25" s="251"/>
      <c r="D25" s="251"/>
      <c r="E25" s="251"/>
      <c r="F25" s="251"/>
      <c r="G25" s="258"/>
      <c r="H25" s="251"/>
      <c r="I25" s="251"/>
      <c r="J25" s="251"/>
      <c r="K25" s="251"/>
      <c r="L25" s="252"/>
    </row>
  </sheetData>
  <mergeCells count="21">
    <mergeCell ref="I9:I10"/>
    <mergeCell ref="K9:K10"/>
    <mergeCell ref="A23:F23"/>
    <mergeCell ref="H23:L23"/>
    <mergeCell ref="A24:F25"/>
    <mergeCell ref="H24:L25"/>
    <mergeCell ref="A20:B22"/>
    <mergeCell ref="C20:E20"/>
    <mergeCell ref="F20:F22"/>
    <mergeCell ref="G20:G25"/>
    <mergeCell ref="H20:I22"/>
    <mergeCell ref="J20:K20"/>
    <mergeCell ref="L20:L22"/>
    <mergeCell ref="C21:E22"/>
    <mergeCell ref="J21:K22"/>
    <mergeCell ref="A6:L6"/>
    <mergeCell ref="A1:L1"/>
    <mergeCell ref="A2:H3"/>
    <mergeCell ref="I2:L3"/>
    <mergeCell ref="A4:L4"/>
    <mergeCell ref="A5:L5"/>
  </mergeCells>
  <pageMargins left="0.7" right="0.7" top="0.75" bottom="0.75" header="0.3" footer="0.3"/>
  <pageSetup scale="44" fitToHeight="0" orientation="landscape" horizontalDpi="4294967293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/>
    <pageSetUpPr fitToPage="1"/>
  </sheetPr>
  <dimension ref="A1:L76"/>
  <sheetViews>
    <sheetView view="pageBreakPreview" topLeftCell="A46" zoomScale="60" zoomScaleNormal="60" workbookViewId="0">
      <selection sqref="A1:L58"/>
    </sheetView>
  </sheetViews>
  <sheetFormatPr baseColWidth="10" defaultRowHeight="15" x14ac:dyDescent="0.25"/>
  <cols>
    <col min="1" max="1" width="11.7109375" style="11" customWidth="1"/>
    <col min="2" max="2" width="28" style="11" customWidth="1"/>
    <col min="3" max="3" width="12.140625" style="11" customWidth="1"/>
    <col min="4" max="4" width="25" style="11" customWidth="1"/>
    <col min="5" max="5" width="22.5703125" style="13" customWidth="1"/>
    <col min="6" max="6" width="41.7109375" style="11" customWidth="1"/>
    <col min="7" max="7" width="24.42578125" style="11" customWidth="1"/>
    <col min="8" max="8" width="26.42578125" style="11" customWidth="1"/>
    <col min="9" max="9" width="27.7109375" style="11" customWidth="1"/>
    <col min="10" max="10" width="20.85546875" style="13" customWidth="1"/>
    <col min="11" max="11" width="23" style="13" customWidth="1"/>
    <col min="12" max="12" width="27" style="13" customWidth="1"/>
    <col min="13" max="16384" width="11.42578125" style="11"/>
  </cols>
  <sheetData>
    <row r="1" spans="1:12" s="1" customFormat="1" ht="46.5" customHeight="1" thickBot="1" x14ac:dyDescent="0.25">
      <c r="A1" s="262" t="s">
        <v>558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4"/>
    </row>
    <row r="2" spans="1:12" s="1" customFormat="1" ht="15" customHeight="1" x14ac:dyDescent="0.2">
      <c r="A2" s="169" t="s">
        <v>550</v>
      </c>
      <c r="B2" s="170"/>
      <c r="C2" s="170"/>
      <c r="D2" s="170"/>
      <c r="E2" s="170"/>
      <c r="F2" s="170"/>
      <c r="G2" s="170"/>
      <c r="H2" s="171"/>
      <c r="I2" s="175" t="s">
        <v>680</v>
      </c>
      <c r="J2" s="176"/>
      <c r="K2" s="176"/>
      <c r="L2" s="177"/>
    </row>
    <row r="3" spans="1:12" s="1" customFormat="1" ht="15" customHeight="1" thickBot="1" x14ac:dyDescent="0.25">
      <c r="A3" s="172"/>
      <c r="B3" s="173"/>
      <c r="C3" s="173"/>
      <c r="D3" s="173"/>
      <c r="E3" s="173"/>
      <c r="F3" s="173"/>
      <c r="G3" s="173"/>
      <c r="H3" s="174"/>
      <c r="I3" s="178"/>
      <c r="J3" s="179"/>
      <c r="K3" s="179"/>
      <c r="L3" s="180"/>
    </row>
    <row r="4" spans="1:12" s="1" customFormat="1" ht="15" customHeight="1" thickBot="1" x14ac:dyDescent="0.25">
      <c r="A4" s="155" t="s">
        <v>616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7"/>
    </row>
    <row r="5" spans="1:12" s="1" customFormat="1" ht="16.5" thickBot="1" x14ac:dyDescent="0.25">
      <c r="A5" s="158" t="s">
        <v>617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60"/>
    </row>
    <row r="6" spans="1:12" s="1" customFormat="1" ht="15.75" customHeight="1" thickBot="1" x14ac:dyDescent="0.25">
      <c r="A6" s="161" t="s">
        <v>696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3"/>
    </row>
    <row r="7" spans="1:12" s="21" customFormat="1" ht="45.75" customHeight="1" thickBot="1" x14ac:dyDescent="0.25">
      <c r="A7" s="42" t="s">
        <v>7</v>
      </c>
      <c r="B7" s="42" t="s">
        <v>2</v>
      </c>
      <c r="C7" s="42" t="s">
        <v>0</v>
      </c>
      <c r="D7" s="42" t="s">
        <v>10</v>
      </c>
      <c r="E7" s="43" t="s">
        <v>1</v>
      </c>
      <c r="F7" s="42" t="s">
        <v>11</v>
      </c>
      <c r="G7" s="42" t="s">
        <v>8</v>
      </c>
      <c r="H7" s="42" t="s">
        <v>3</v>
      </c>
      <c r="I7" s="42" t="s">
        <v>4</v>
      </c>
      <c r="J7" s="43" t="s">
        <v>259</v>
      </c>
      <c r="K7" s="43" t="s">
        <v>5</v>
      </c>
      <c r="L7" s="43" t="s">
        <v>6</v>
      </c>
    </row>
    <row r="8" spans="1:12" s="22" customFormat="1" ht="69" customHeight="1" x14ac:dyDescent="0.2">
      <c r="A8" s="105" t="s">
        <v>22</v>
      </c>
      <c r="B8" s="105" t="s">
        <v>21</v>
      </c>
      <c r="C8" s="105">
        <v>1</v>
      </c>
      <c r="D8" s="105" t="s">
        <v>25</v>
      </c>
      <c r="E8" s="105" t="s">
        <v>299</v>
      </c>
      <c r="F8" s="105" t="s">
        <v>35</v>
      </c>
      <c r="G8" s="105" t="s">
        <v>162</v>
      </c>
      <c r="H8" s="105" t="s">
        <v>695</v>
      </c>
      <c r="I8" s="112">
        <v>42866</v>
      </c>
      <c r="J8" s="105" t="s">
        <v>292</v>
      </c>
      <c r="K8" s="106">
        <v>21000</v>
      </c>
      <c r="L8" s="105" t="s">
        <v>299</v>
      </c>
    </row>
    <row r="9" spans="1:12" s="22" customFormat="1" ht="63" customHeight="1" x14ac:dyDescent="0.2">
      <c r="A9" s="107" t="s">
        <v>27</v>
      </c>
      <c r="B9" s="107" t="s">
        <v>23</v>
      </c>
      <c r="C9" s="107">
        <v>1</v>
      </c>
      <c r="D9" s="107" t="s">
        <v>25</v>
      </c>
      <c r="E9" s="107" t="s">
        <v>24</v>
      </c>
      <c r="F9" s="107" t="s">
        <v>36</v>
      </c>
      <c r="G9" s="105" t="s">
        <v>162</v>
      </c>
      <c r="H9" s="105" t="s">
        <v>695</v>
      </c>
      <c r="I9" s="112">
        <v>44180</v>
      </c>
      <c r="J9" s="107" t="s">
        <v>292</v>
      </c>
      <c r="K9" s="106" t="s">
        <v>549</v>
      </c>
      <c r="L9" s="107" t="s">
        <v>299</v>
      </c>
    </row>
    <row r="10" spans="1:12" s="22" customFormat="1" ht="63" customHeight="1" x14ac:dyDescent="0.2">
      <c r="A10" s="107" t="s">
        <v>28</v>
      </c>
      <c r="B10" s="107" t="s">
        <v>26</v>
      </c>
      <c r="C10" s="107">
        <v>1</v>
      </c>
      <c r="D10" s="107" t="s">
        <v>299</v>
      </c>
      <c r="E10" s="107" t="s">
        <v>299</v>
      </c>
      <c r="F10" s="107" t="s">
        <v>37</v>
      </c>
      <c r="G10" s="105" t="s">
        <v>162</v>
      </c>
      <c r="H10" s="105" t="s">
        <v>695</v>
      </c>
      <c r="I10" s="112">
        <v>44180</v>
      </c>
      <c r="J10" s="107" t="s">
        <v>292</v>
      </c>
      <c r="K10" s="106" t="s">
        <v>549</v>
      </c>
      <c r="L10" s="107" t="s">
        <v>299</v>
      </c>
    </row>
    <row r="11" spans="1:12" s="22" customFormat="1" ht="72" customHeight="1" x14ac:dyDescent="0.2">
      <c r="A11" s="107" t="s">
        <v>38</v>
      </c>
      <c r="B11" s="107" t="s">
        <v>33</v>
      </c>
      <c r="C11" s="107">
        <v>1</v>
      </c>
      <c r="D11" s="107" t="s">
        <v>299</v>
      </c>
      <c r="E11" s="107" t="s">
        <v>34</v>
      </c>
      <c r="F11" s="107" t="s">
        <v>37</v>
      </c>
      <c r="G11" s="105" t="s">
        <v>162</v>
      </c>
      <c r="H11" s="105" t="s">
        <v>695</v>
      </c>
      <c r="I11" s="112">
        <v>43281</v>
      </c>
      <c r="J11" s="107" t="s">
        <v>292</v>
      </c>
      <c r="K11" s="106">
        <v>6999</v>
      </c>
      <c r="L11" s="107" t="s">
        <v>299</v>
      </c>
    </row>
    <row r="12" spans="1:12" s="22" customFormat="1" ht="66" customHeight="1" x14ac:dyDescent="0.2">
      <c r="A12" s="107" t="s">
        <v>40</v>
      </c>
      <c r="B12" s="107" t="s">
        <v>39</v>
      </c>
      <c r="C12" s="107">
        <v>1</v>
      </c>
      <c r="D12" s="107" t="s">
        <v>299</v>
      </c>
      <c r="E12" s="107">
        <v>25027</v>
      </c>
      <c r="F12" s="107" t="s">
        <v>48</v>
      </c>
      <c r="G12" s="105" t="s">
        <v>162</v>
      </c>
      <c r="H12" s="105" t="s">
        <v>695</v>
      </c>
      <c r="I12" s="112">
        <v>43448</v>
      </c>
      <c r="J12" s="107" t="s">
        <v>292</v>
      </c>
      <c r="K12" s="106">
        <v>26680</v>
      </c>
      <c r="L12" s="107" t="s">
        <v>299</v>
      </c>
    </row>
    <row r="13" spans="1:12" s="22" customFormat="1" ht="67.5" customHeight="1" x14ac:dyDescent="0.2">
      <c r="A13" s="107" t="s">
        <v>45</v>
      </c>
      <c r="B13" s="107" t="s">
        <v>43</v>
      </c>
      <c r="C13" s="107">
        <v>1</v>
      </c>
      <c r="D13" s="107" t="s">
        <v>299</v>
      </c>
      <c r="E13" s="107" t="s">
        <v>299</v>
      </c>
      <c r="F13" s="107" t="s">
        <v>44</v>
      </c>
      <c r="G13" s="105" t="s">
        <v>162</v>
      </c>
      <c r="H13" s="105" t="s">
        <v>695</v>
      </c>
      <c r="I13" s="112">
        <v>43281</v>
      </c>
      <c r="J13" s="107" t="s">
        <v>292</v>
      </c>
      <c r="K13" s="106">
        <v>4750</v>
      </c>
      <c r="L13" s="107" t="s">
        <v>299</v>
      </c>
    </row>
    <row r="14" spans="1:12" s="22" customFormat="1" ht="63" customHeight="1" x14ac:dyDescent="0.2">
      <c r="A14" s="107" t="s">
        <v>49</v>
      </c>
      <c r="B14" s="107" t="s">
        <v>46</v>
      </c>
      <c r="C14" s="107">
        <v>1</v>
      </c>
      <c r="D14" s="107" t="s">
        <v>299</v>
      </c>
      <c r="E14" s="107">
        <v>2402</v>
      </c>
      <c r="F14" s="107" t="s">
        <v>47</v>
      </c>
      <c r="G14" s="105" t="s">
        <v>162</v>
      </c>
      <c r="H14" s="105" t="s">
        <v>695</v>
      </c>
      <c r="I14" s="112">
        <v>43281</v>
      </c>
      <c r="J14" s="107" t="s">
        <v>292</v>
      </c>
      <c r="K14" s="106">
        <v>8224.7999999999993</v>
      </c>
      <c r="L14" s="107" t="s">
        <v>299</v>
      </c>
    </row>
    <row r="15" spans="1:12" s="22" customFormat="1" ht="69.75" customHeight="1" x14ac:dyDescent="0.2">
      <c r="A15" s="107" t="s">
        <v>81</v>
      </c>
      <c r="B15" s="107" t="s">
        <v>548</v>
      </c>
      <c r="C15" s="107">
        <v>1</v>
      </c>
      <c r="D15" s="107" t="s">
        <v>299</v>
      </c>
      <c r="E15" s="107" t="s">
        <v>299</v>
      </c>
      <c r="F15" s="107" t="s">
        <v>51</v>
      </c>
      <c r="G15" s="105" t="s">
        <v>162</v>
      </c>
      <c r="H15" s="105" t="s">
        <v>695</v>
      </c>
      <c r="I15" s="112">
        <v>43281</v>
      </c>
      <c r="J15" s="107" t="s">
        <v>292</v>
      </c>
      <c r="K15" s="106">
        <v>2728</v>
      </c>
      <c r="L15" s="107" t="s">
        <v>299</v>
      </c>
    </row>
    <row r="16" spans="1:12" s="22" customFormat="1" ht="53.25" customHeight="1" x14ac:dyDescent="0.2">
      <c r="A16" s="107" t="s">
        <v>53</v>
      </c>
      <c r="B16" s="107" t="s">
        <v>52</v>
      </c>
      <c r="C16" s="107">
        <v>1</v>
      </c>
      <c r="D16" s="107" t="s">
        <v>420</v>
      </c>
      <c r="E16" s="107" t="s">
        <v>165</v>
      </c>
      <c r="F16" s="107" t="s">
        <v>54</v>
      </c>
      <c r="G16" s="105" t="s">
        <v>162</v>
      </c>
      <c r="H16" s="105" t="s">
        <v>695</v>
      </c>
      <c r="I16" s="112">
        <v>42094</v>
      </c>
      <c r="J16" s="107" t="s">
        <v>264</v>
      </c>
      <c r="K16" s="106">
        <v>3200</v>
      </c>
      <c r="L16" s="107" t="s">
        <v>300</v>
      </c>
    </row>
    <row r="17" spans="1:12" s="22" customFormat="1" ht="62.25" customHeight="1" x14ac:dyDescent="0.2">
      <c r="A17" s="107" t="s">
        <v>62</v>
      </c>
      <c r="B17" s="107" t="s">
        <v>55</v>
      </c>
      <c r="C17" s="107">
        <v>1</v>
      </c>
      <c r="D17" s="107" t="s">
        <v>299</v>
      </c>
      <c r="E17" s="107" t="s">
        <v>299</v>
      </c>
      <c r="F17" s="107" t="s">
        <v>56</v>
      </c>
      <c r="G17" s="105" t="s">
        <v>162</v>
      </c>
      <c r="H17" s="105" t="s">
        <v>695</v>
      </c>
      <c r="I17" s="112">
        <v>43773</v>
      </c>
      <c r="J17" s="107" t="s">
        <v>292</v>
      </c>
      <c r="K17" s="106">
        <v>4290</v>
      </c>
      <c r="L17" s="107" t="s">
        <v>299</v>
      </c>
    </row>
    <row r="18" spans="1:12" s="22" customFormat="1" ht="54.75" customHeight="1" x14ac:dyDescent="0.2">
      <c r="A18" s="107" t="s">
        <v>63</v>
      </c>
      <c r="B18" s="107" t="s">
        <v>57</v>
      </c>
      <c r="C18" s="107">
        <v>1</v>
      </c>
      <c r="D18" s="107" t="s">
        <v>299</v>
      </c>
      <c r="E18" s="107" t="s">
        <v>299</v>
      </c>
      <c r="F18" s="107" t="s">
        <v>58</v>
      </c>
      <c r="G18" s="105" t="s">
        <v>162</v>
      </c>
      <c r="H18" s="105" t="s">
        <v>695</v>
      </c>
      <c r="I18" s="112">
        <v>43773</v>
      </c>
      <c r="J18" s="107" t="s">
        <v>292</v>
      </c>
      <c r="K18" s="106">
        <v>4290</v>
      </c>
      <c r="L18" s="107" t="s">
        <v>299</v>
      </c>
    </row>
    <row r="19" spans="1:12" s="22" customFormat="1" ht="62.25" customHeight="1" x14ac:dyDescent="0.2">
      <c r="A19" s="107" t="s">
        <v>64</v>
      </c>
      <c r="B19" s="107" t="s">
        <v>59</v>
      </c>
      <c r="C19" s="107">
        <v>1</v>
      </c>
      <c r="D19" s="107" t="s">
        <v>299</v>
      </c>
      <c r="E19" s="107" t="s">
        <v>299</v>
      </c>
      <c r="F19" s="107" t="s">
        <v>60</v>
      </c>
      <c r="G19" s="105" t="s">
        <v>162</v>
      </c>
      <c r="H19" s="105" t="s">
        <v>695</v>
      </c>
      <c r="I19" s="112">
        <v>42199</v>
      </c>
      <c r="J19" s="107" t="s">
        <v>292</v>
      </c>
      <c r="K19" s="106">
        <v>2920.42</v>
      </c>
      <c r="L19" s="107" t="s">
        <v>32</v>
      </c>
    </row>
    <row r="20" spans="1:12" s="22" customFormat="1" ht="45" customHeight="1" x14ac:dyDescent="0.2">
      <c r="A20" s="107" t="s">
        <v>41</v>
      </c>
      <c r="B20" s="107" t="s">
        <v>15</v>
      </c>
      <c r="C20" s="107">
        <v>1</v>
      </c>
      <c r="D20" s="107" t="s">
        <v>299</v>
      </c>
      <c r="E20" s="107" t="s">
        <v>299</v>
      </c>
      <c r="F20" s="107" t="s">
        <v>61</v>
      </c>
      <c r="G20" s="105" t="s">
        <v>162</v>
      </c>
      <c r="H20" s="105" t="s">
        <v>695</v>
      </c>
      <c r="I20" s="112">
        <v>43678</v>
      </c>
      <c r="J20" s="107" t="s">
        <v>262</v>
      </c>
      <c r="K20" s="108">
        <v>6960</v>
      </c>
      <c r="L20" s="107" t="s">
        <v>299</v>
      </c>
    </row>
    <row r="21" spans="1:12" s="22" customFormat="1" ht="48.75" customHeight="1" x14ac:dyDescent="0.2">
      <c r="A21" s="107" t="s">
        <v>77</v>
      </c>
      <c r="B21" s="107" t="s">
        <v>65</v>
      </c>
      <c r="C21" s="107">
        <v>1</v>
      </c>
      <c r="D21" s="107" t="s">
        <v>299</v>
      </c>
      <c r="E21" s="107" t="s">
        <v>299</v>
      </c>
      <c r="F21" s="107" t="s">
        <v>66</v>
      </c>
      <c r="G21" s="105" t="s">
        <v>162</v>
      </c>
      <c r="H21" s="105" t="s">
        <v>695</v>
      </c>
      <c r="I21" s="112">
        <v>43452</v>
      </c>
      <c r="J21" s="107" t="s">
        <v>262</v>
      </c>
      <c r="K21" s="108">
        <v>9280</v>
      </c>
      <c r="L21" s="107" t="s">
        <v>299</v>
      </c>
    </row>
    <row r="22" spans="1:12" s="22" customFormat="1" ht="49.5" customHeight="1" x14ac:dyDescent="0.2">
      <c r="A22" s="107" t="s">
        <v>78</v>
      </c>
      <c r="B22" s="107" t="s">
        <v>67</v>
      </c>
      <c r="C22" s="107">
        <v>2</v>
      </c>
      <c r="D22" s="107" t="s">
        <v>299</v>
      </c>
      <c r="E22" s="107" t="s">
        <v>68</v>
      </c>
      <c r="F22" s="107" t="s">
        <v>36</v>
      </c>
      <c r="G22" s="105" t="s">
        <v>162</v>
      </c>
      <c r="H22" s="105" t="s">
        <v>695</v>
      </c>
      <c r="I22" s="112">
        <v>43242</v>
      </c>
      <c r="J22" s="107" t="s">
        <v>262</v>
      </c>
      <c r="K22" s="106">
        <f>SUM(2498.24*2)</f>
        <v>4996.4799999999996</v>
      </c>
      <c r="L22" s="107" t="s">
        <v>300</v>
      </c>
    </row>
    <row r="23" spans="1:12" s="22" customFormat="1" ht="51" customHeight="1" x14ac:dyDescent="0.2">
      <c r="A23" s="107" t="s">
        <v>79</v>
      </c>
      <c r="B23" s="107" t="s">
        <v>72</v>
      </c>
      <c r="C23" s="107">
        <v>2</v>
      </c>
      <c r="D23" s="107" t="s">
        <v>299</v>
      </c>
      <c r="E23" s="107" t="s">
        <v>70</v>
      </c>
      <c r="F23" s="107" t="s">
        <v>71</v>
      </c>
      <c r="G23" s="105" t="s">
        <v>162</v>
      </c>
      <c r="H23" s="105" t="s">
        <v>695</v>
      </c>
      <c r="I23" s="112" t="s">
        <v>549</v>
      </c>
      <c r="J23" s="107" t="s">
        <v>262</v>
      </c>
      <c r="K23" s="106" t="s">
        <v>549</v>
      </c>
      <c r="L23" s="107" t="s">
        <v>299</v>
      </c>
    </row>
    <row r="24" spans="1:12" s="22" customFormat="1" ht="47.25" customHeight="1" x14ac:dyDescent="0.2">
      <c r="A24" s="107" t="s">
        <v>80</v>
      </c>
      <c r="B24" s="107" t="s">
        <v>69</v>
      </c>
      <c r="C24" s="107">
        <v>2</v>
      </c>
      <c r="D24" s="107" t="s">
        <v>299</v>
      </c>
      <c r="E24" s="107" t="s">
        <v>73</v>
      </c>
      <c r="F24" s="107" t="s">
        <v>74</v>
      </c>
      <c r="G24" s="105" t="s">
        <v>162</v>
      </c>
      <c r="H24" s="105" t="s">
        <v>695</v>
      </c>
      <c r="I24" s="112" t="s">
        <v>549</v>
      </c>
      <c r="J24" s="107" t="s">
        <v>262</v>
      </c>
      <c r="K24" s="106" t="s">
        <v>549</v>
      </c>
      <c r="L24" s="107" t="s">
        <v>299</v>
      </c>
    </row>
    <row r="25" spans="1:12" s="22" customFormat="1" ht="45.75" customHeight="1" x14ac:dyDescent="0.2">
      <c r="A25" s="107" t="s">
        <v>82</v>
      </c>
      <c r="B25" s="107" t="s">
        <v>75</v>
      </c>
      <c r="C25" s="107">
        <v>1</v>
      </c>
      <c r="D25" s="107" t="s">
        <v>299</v>
      </c>
      <c r="E25" s="107" t="s">
        <v>299</v>
      </c>
      <c r="F25" s="107" t="s">
        <v>56</v>
      </c>
      <c r="G25" s="105" t="s">
        <v>162</v>
      </c>
      <c r="H25" s="105" t="s">
        <v>695</v>
      </c>
      <c r="I25" s="112">
        <v>42319</v>
      </c>
      <c r="J25" s="107" t="s">
        <v>292</v>
      </c>
      <c r="K25" s="106">
        <v>1774.8</v>
      </c>
      <c r="L25" s="107" t="s">
        <v>299</v>
      </c>
    </row>
    <row r="26" spans="1:12" s="22" customFormat="1" ht="42" customHeight="1" x14ac:dyDescent="0.2">
      <c r="A26" s="107" t="s">
        <v>83</v>
      </c>
      <c r="B26" s="107" t="s">
        <v>76</v>
      </c>
      <c r="C26" s="107">
        <v>1</v>
      </c>
      <c r="D26" s="107" t="s">
        <v>299</v>
      </c>
      <c r="E26" s="107" t="s">
        <v>299</v>
      </c>
      <c r="F26" s="107" t="s">
        <v>84</v>
      </c>
      <c r="G26" s="105" t="s">
        <v>162</v>
      </c>
      <c r="H26" s="105" t="s">
        <v>695</v>
      </c>
      <c r="I26" s="112" t="s">
        <v>549</v>
      </c>
      <c r="J26" s="107" t="s">
        <v>262</v>
      </c>
      <c r="K26" s="106" t="s">
        <v>549</v>
      </c>
      <c r="L26" s="107" t="s">
        <v>300</v>
      </c>
    </row>
    <row r="27" spans="1:12" s="22" customFormat="1" ht="51" customHeight="1" x14ac:dyDescent="0.2">
      <c r="A27" s="107" t="s">
        <v>426</v>
      </c>
      <c r="B27" s="107" t="s">
        <v>427</v>
      </c>
      <c r="C27" s="107">
        <v>1</v>
      </c>
      <c r="D27" s="107" t="s">
        <v>299</v>
      </c>
      <c r="E27" s="107" t="s">
        <v>299</v>
      </c>
      <c r="F27" s="107" t="s">
        <v>428</v>
      </c>
      <c r="G27" s="105" t="s">
        <v>162</v>
      </c>
      <c r="H27" s="105" t="s">
        <v>695</v>
      </c>
      <c r="I27" s="112">
        <v>43410</v>
      </c>
      <c r="J27" s="107" t="s">
        <v>292</v>
      </c>
      <c r="K27" s="106">
        <v>2620</v>
      </c>
      <c r="L27" s="107"/>
    </row>
    <row r="28" spans="1:12" s="22" customFormat="1" ht="54.75" customHeight="1" x14ac:dyDescent="0.2">
      <c r="A28" s="107" t="s">
        <v>424</v>
      </c>
      <c r="B28" s="107" t="s">
        <v>421</v>
      </c>
      <c r="C28" s="107">
        <v>1</v>
      </c>
      <c r="D28" s="107" t="s">
        <v>299</v>
      </c>
      <c r="E28" s="107" t="s">
        <v>422</v>
      </c>
      <c r="F28" s="107" t="s">
        <v>423</v>
      </c>
      <c r="G28" s="105" t="s">
        <v>162</v>
      </c>
      <c r="H28" s="105" t="s">
        <v>695</v>
      </c>
      <c r="I28" s="112" t="s">
        <v>549</v>
      </c>
      <c r="J28" s="107" t="s">
        <v>292</v>
      </c>
      <c r="K28" s="106" t="s">
        <v>549</v>
      </c>
      <c r="L28" s="107" t="s">
        <v>299</v>
      </c>
    </row>
    <row r="29" spans="1:12" s="22" customFormat="1" ht="54.75" customHeight="1" x14ac:dyDescent="0.2">
      <c r="A29" s="107" t="s">
        <v>274</v>
      </c>
      <c r="B29" s="107" t="s">
        <v>425</v>
      </c>
      <c r="C29" s="107">
        <v>1</v>
      </c>
      <c r="D29" s="107" t="s">
        <v>299</v>
      </c>
      <c r="E29" s="107" t="s">
        <v>73</v>
      </c>
      <c r="F29" s="107" t="s">
        <v>54</v>
      </c>
      <c r="G29" s="105" t="s">
        <v>162</v>
      </c>
      <c r="H29" s="105" t="s">
        <v>695</v>
      </c>
      <c r="I29" s="112" t="s">
        <v>549</v>
      </c>
      <c r="J29" s="107" t="s">
        <v>262</v>
      </c>
      <c r="K29" s="106" t="s">
        <v>549</v>
      </c>
      <c r="L29" s="107" t="s">
        <v>299</v>
      </c>
    </row>
    <row r="30" spans="1:12" s="22" customFormat="1" ht="45.75" customHeight="1" x14ac:dyDescent="0.2">
      <c r="A30" s="107" t="s">
        <v>95</v>
      </c>
      <c r="B30" s="107" t="s">
        <v>86</v>
      </c>
      <c r="C30" s="107">
        <v>1</v>
      </c>
      <c r="D30" s="107" t="s">
        <v>299</v>
      </c>
      <c r="E30" s="107" t="s">
        <v>521</v>
      </c>
      <c r="F30" s="107" t="s">
        <v>87</v>
      </c>
      <c r="G30" s="105"/>
      <c r="H30" s="105" t="s">
        <v>695</v>
      </c>
      <c r="I30" s="112">
        <v>44405</v>
      </c>
      <c r="J30" s="107" t="s">
        <v>292</v>
      </c>
      <c r="K30" s="106">
        <f>SUM(276.62*1.16)</f>
        <v>320.87919999999997</v>
      </c>
      <c r="L30" s="107" t="s">
        <v>99</v>
      </c>
    </row>
    <row r="31" spans="1:12" s="22" customFormat="1" ht="48.75" customHeight="1" x14ac:dyDescent="0.2">
      <c r="A31" s="107" t="s">
        <v>96</v>
      </c>
      <c r="B31" s="107" t="s">
        <v>88</v>
      </c>
      <c r="C31" s="107">
        <v>1</v>
      </c>
      <c r="D31" s="107" t="s">
        <v>299</v>
      </c>
      <c r="E31" s="107" t="s">
        <v>89</v>
      </c>
      <c r="F31" s="107" t="s">
        <v>90</v>
      </c>
      <c r="G31" s="105" t="s">
        <v>162</v>
      </c>
      <c r="H31" s="105" t="s">
        <v>695</v>
      </c>
      <c r="I31" s="112">
        <v>44405</v>
      </c>
      <c r="J31" s="107" t="s">
        <v>292</v>
      </c>
      <c r="K31" s="106">
        <f>SUM(1.16*688.1)</f>
        <v>798.19600000000003</v>
      </c>
      <c r="L31" s="107" t="s">
        <v>99</v>
      </c>
    </row>
    <row r="32" spans="1:12" s="22" customFormat="1" ht="48.75" customHeight="1" x14ac:dyDescent="0.2">
      <c r="A32" s="107" t="s">
        <v>97</v>
      </c>
      <c r="B32" s="107" t="s">
        <v>91</v>
      </c>
      <c r="C32" s="107">
        <v>1</v>
      </c>
      <c r="D32" s="107" t="s">
        <v>299</v>
      </c>
      <c r="E32" s="107" t="s">
        <v>92</v>
      </c>
      <c r="F32" s="107" t="s">
        <v>93</v>
      </c>
      <c r="G32" s="105" t="s">
        <v>162</v>
      </c>
      <c r="H32" s="105" t="s">
        <v>695</v>
      </c>
      <c r="I32" s="112">
        <v>44405</v>
      </c>
      <c r="J32" s="107" t="s">
        <v>292</v>
      </c>
      <c r="K32" s="106">
        <f>SUM(1.16*623.27)</f>
        <v>722.99319999999989</v>
      </c>
      <c r="L32" s="107" t="s">
        <v>99</v>
      </c>
    </row>
    <row r="33" spans="1:12" s="22" customFormat="1" ht="66.75" customHeight="1" x14ac:dyDescent="0.2">
      <c r="A33" s="107" t="s">
        <v>114</v>
      </c>
      <c r="B33" s="107" t="s">
        <v>98</v>
      </c>
      <c r="C33" s="107">
        <v>1</v>
      </c>
      <c r="D33" s="107" t="s">
        <v>299</v>
      </c>
      <c r="E33" s="107" t="s">
        <v>299</v>
      </c>
      <c r="F33" s="107" t="s">
        <v>101</v>
      </c>
      <c r="G33" s="105" t="s">
        <v>162</v>
      </c>
      <c r="H33" s="105" t="s">
        <v>695</v>
      </c>
      <c r="I33" s="112">
        <v>44405</v>
      </c>
      <c r="J33" s="107" t="s">
        <v>292</v>
      </c>
      <c r="K33" s="106">
        <f>SUM(1.16*403.4)</f>
        <v>467.94399999999996</v>
      </c>
      <c r="L33" s="107" t="s">
        <v>99</v>
      </c>
    </row>
    <row r="34" spans="1:12" s="22" customFormat="1" ht="55.5" customHeight="1" x14ac:dyDescent="0.2">
      <c r="A34" s="107" t="s">
        <v>115</v>
      </c>
      <c r="B34" s="107" t="s">
        <v>100</v>
      </c>
      <c r="C34" s="107">
        <v>1</v>
      </c>
      <c r="D34" s="107" t="s">
        <v>299</v>
      </c>
      <c r="E34" s="107" t="s">
        <v>299</v>
      </c>
      <c r="F34" s="107" t="s">
        <v>102</v>
      </c>
      <c r="G34" s="105" t="s">
        <v>162</v>
      </c>
      <c r="H34" s="105" t="s">
        <v>695</v>
      </c>
      <c r="I34" s="112">
        <v>44405</v>
      </c>
      <c r="J34" s="107" t="s">
        <v>292</v>
      </c>
      <c r="K34" s="106">
        <f>SUM(1.16*533.59)</f>
        <v>618.96439999999996</v>
      </c>
      <c r="L34" s="107" t="s">
        <v>99</v>
      </c>
    </row>
    <row r="35" spans="1:12" s="22" customFormat="1" ht="45.75" customHeight="1" x14ac:dyDescent="0.2">
      <c r="A35" s="107" t="s">
        <v>116</v>
      </c>
      <c r="B35" s="107" t="s">
        <v>103</v>
      </c>
      <c r="C35" s="107">
        <v>1</v>
      </c>
      <c r="D35" s="107" t="s">
        <v>299</v>
      </c>
      <c r="E35" s="107" t="s">
        <v>299</v>
      </c>
      <c r="F35" s="107" t="s">
        <v>522</v>
      </c>
      <c r="G35" s="105" t="s">
        <v>162</v>
      </c>
      <c r="H35" s="105" t="s">
        <v>695</v>
      </c>
      <c r="I35" s="112">
        <v>44405</v>
      </c>
      <c r="J35" s="107" t="s">
        <v>292</v>
      </c>
      <c r="K35" s="106">
        <f>SUM(1.16*125.25)</f>
        <v>145.29</v>
      </c>
      <c r="L35" s="107" t="s">
        <v>99</v>
      </c>
    </row>
    <row r="36" spans="1:12" s="22" customFormat="1" ht="55.5" customHeight="1" x14ac:dyDescent="0.2">
      <c r="A36" s="107" t="s">
        <v>117</v>
      </c>
      <c r="B36" s="107" t="s">
        <v>104</v>
      </c>
      <c r="C36" s="107">
        <v>1</v>
      </c>
      <c r="D36" s="107" t="s">
        <v>299</v>
      </c>
      <c r="E36" s="107" t="s">
        <v>299</v>
      </c>
      <c r="F36" s="107" t="s">
        <v>105</v>
      </c>
      <c r="G36" s="105" t="s">
        <v>162</v>
      </c>
      <c r="H36" s="105" t="s">
        <v>695</v>
      </c>
      <c r="I36" s="112">
        <v>44405</v>
      </c>
      <c r="J36" s="107" t="s">
        <v>292</v>
      </c>
      <c r="K36" s="106">
        <f>SUM(1.16*120.75)</f>
        <v>140.07</v>
      </c>
      <c r="L36" s="107" t="s">
        <v>99</v>
      </c>
    </row>
    <row r="37" spans="1:12" s="22" customFormat="1" ht="47.25" customHeight="1" x14ac:dyDescent="0.2">
      <c r="A37" s="107" t="s">
        <v>118</v>
      </c>
      <c r="B37" s="107" t="s">
        <v>110</v>
      </c>
      <c r="C37" s="107">
        <v>6</v>
      </c>
      <c r="D37" s="107" t="s">
        <v>299</v>
      </c>
      <c r="E37" s="107" t="s">
        <v>106</v>
      </c>
      <c r="F37" s="107" t="s">
        <v>107</v>
      </c>
      <c r="G37" s="105" t="s">
        <v>162</v>
      </c>
      <c r="H37" s="105" t="s">
        <v>695</v>
      </c>
      <c r="I37" s="112">
        <v>44405</v>
      </c>
      <c r="J37" s="107" t="s">
        <v>292</v>
      </c>
      <c r="K37" s="106">
        <f>SUM(1.16*602.71)</f>
        <v>699.14359999999999</v>
      </c>
      <c r="L37" s="107" t="s">
        <v>301</v>
      </c>
    </row>
    <row r="38" spans="1:12" s="22" customFormat="1" ht="42" customHeight="1" x14ac:dyDescent="0.2">
      <c r="A38" s="107" t="s">
        <v>118</v>
      </c>
      <c r="B38" s="107" t="s">
        <v>110</v>
      </c>
      <c r="C38" s="107">
        <v>6</v>
      </c>
      <c r="D38" s="107" t="s">
        <v>299</v>
      </c>
      <c r="E38" s="107" t="s">
        <v>108</v>
      </c>
      <c r="F38" s="107" t="s">
        <v>109</v>
      </c>
      <c r="G38" s="105" t="s">
        <v>162</v>
      </c>
      <c r="H38" s="105" t="s">
        <v>695</v>
      </c>
      <c r="I38" s="112">
        <v>44405</v>
      </c>
      <c r="J38" s="107" t="s">
        <v>292</v>
      </c>
      <c r="K38" s="106">
        <f>SUM(768.46*1.16)</f>
        <v>891.41359999999997</v>
      </c>
      <c r="L38" s="107" t="s">
        <v>302</v>
      </c>
    </row>
    <row r="39" spans="1:12" s="22" customFormat="1" ht="47.25" customHeight="1" x14ac:dyDescent="0.2">
      <c r="A39" s="107" t="s">
        <v>119</v>
      </c>
      <c r="B39" s="107" t="s">
        <v>112</v>
      </c>
      <c r="C39" s="107">
        <v>8</v>
      </c>
      <c r="D39" s="107" t="s">
        <v>299</v>
      </c>
      <c r="E39" s="107" t="s">
        <v>111</v>
      </c>
      <c r="F39" s="107" t="s">
        <v>113</v>
      </c>
      <c r="G39" s="105" t="s">
        <v>162</v>
      </c>
      <c r="H39" s="105" t="s">
        <v>695</v>
      </c>
      <c r="I39" s="112">
        <v>44405</v>
      </c>
      <c r="J39" s="107" t="s">
        <v>292</v>
      </c>
      <c r="K39" s="106">
        <f>SUM(486.83*1.16)</f>
        <v>564.72279999999989</v>
      </c>
      <c r="L39" s="107" t="s">
        <v>99</v>
      </c>
    </row>
    <row r="40" spans="1:12" s="22" customFormat="1" ht="39.75" customHeight="1" x14ac:dyDescent="0.2">
      <c r="A40" s="107" t="s">
        <v>126</v>
      </c>
      <c r="B40" s="107" t="s">
        <v>120</v>
      </c>
      <c r="C40" s="107">
        <v>3</v>
      </c>
      <c r="D40" s="107" t="s">
        <v>299</v>
      </c>
      <c r="E40" s="107" t="s">
        <v>121</v>
      </c>
      <c r="F40" s="107" t="s">
        <v>125</v>
      </c>
      <c r="G40" s="105" t="s">
        <v>162</v>
      </c>
      <c r="H40" s="105" t="s">
        <v>695</v>
      </c>
      <c r="I40" s="112">
        <v>44405</v>
      </c>
      <c r="J40" s="107" t="s">
        <v>292</v>
      </c>
      <c r="K40" s="106">
        <f>SUM(1111.24*1.16)</f>
        <v>1289.0383999999999</v>
      </c>
      <c r="L40" s="107" t="s">
        <v>99</v>
      </c>
    </row>
    <row r="41" spans="1:12" s="22" customFormat="1" ht="43.5" customHeight="1" x14ac:dyDescent="0.2">
      <c r="A41" s="107" t="s">
        <v>126</v>
      </c>
      <c r="B41" s="107" t="s">
        <v>120</v>
      </c>
      <c r="C41" s="107">
        <v>3</v>
      </c>
      <c r="D41" s="107" t="s">
        <v>299</v>
      </c>
      <c r="E41" s="107" t="s">
        <v>122</v>
      </c>
      <c r="F41" s="107" t="s">
        <v>125</v>
      </c>
      <c r="G41" s="105" t="s">
        <v>162</v>
      </c>
      <c r="H41" s="105" t="s">
        <v>695</v>
      </c>
      <c r="I41" s="112">
        <v>44405</v>
      </c>
      <c r="J41" s="107" t="s">
        <v>292</v>
      </c>
      <c r="K41" s="106">
        <f>SUM(1.16*1955.3)</f>
        <v>2268.1479999999997</v>
      </c>
      <c r="L41" s="107" t="s">
        <v>99</v>
      </c>
    </row>
    <row r="42" spans="1:12" s="22" customFormat="1" ht="48.75" customHeight="1" x14ac:dyDescent="0.2">
      <c r="A42" s="107" t="s">
        <v>126</v>
      </c>
      <c r="B42" s="107" t="s">
        <v>120</v>
      </c>
      <c r="C42" s="107">
        <v>3</v>
      </c>
      <c r="D42" s="107" t="s">
        <v>299</v>
      </c>
      <c r="E42" s="107" t="s">
        <v>123</v>
      </c>
      <c r="F42" s="107" t="s">
        <v>125</v>
      </c>
      <c r="G42" s="105" t="s">
        <v>162</v>
      </c>
      <c r="H42" s="105" t="s">
        <v>695</v>
      </c>
      <c r="I42" s="112">
        <v>44405</v>
      </c>
      <c r="J42" s="107" t="s">
        <v>292</v>
      </c>
      <c r="K42" s="106">
        <f>SUM(1.16*1513.38)</f>
        <v>1755.5208</v>
      </c>
      <c r="L42" s="107" t="s">
        <v>99</v>
      </c>
    </row>
    <row r="43" spans="1:12" s="22" customFormat="1" ht="45.75" customHeight="1" x14ac:dyDescent="0.2">
      <c r="A43" s="107" t="s">
        <v>126</v>
      </c>
      <c r="B43" s="107" t="s">
        <v>120</v>
      </c>
      <c r="C43" s="107">
        <v>3</v>
      </c>
      <c r="D43" s="107" t="s">
        <v>299</v>
      </c>
      <c r="E43" s="107" t="s">
        <v>124</v>
      </c>
      <c r="F43" s="107" t="s">
        <v>125</v>
      </c>
      <c r="G43" s="105" t="s">
        <v>162</v>
      </c>
      <c r="H43" s="105" t="s">
        <v>695</v>
      </c>
      <c r="I43" s="112">
        <v>44405</v>
      </c>
      <c r="J43" s="107" t="s">
        <v>292</v>
      </c>
      <c r="K43" s="106">
        <f>SUM(1.16*1655.3)</f>
        <v>1920.1479999999999</v>
      </c>
      <c r="L43" s="107" t="s">
        <v>99</v>
      </c>
    </row>
    <row r="44" spans="1:12" s="22" customFormat="1" ht="45.75" customHeight="1" x14ac:dyDescent="0.2">
      <c r="A44" s="107" t="s">
        <v>138</v>
      </c>
      <c r="B44" s="107" t="s">
        <v>127</v>
      </c>
      <c r="C44" s="107">
        <v>1</v>
      </c>
      <c r="D44" s="107" t="s">
        <v>523</v>
      </c>
      <c r="E44" s="107" t="s">
        <v>299</v>
      </c>
      <c r="F44" s="107" t="s">
        <v>101</v>
      </c>
      <c r="G44" s="105" t="s">
        <v>162</v>
      </c>
      <c r="H44" s="105" t="s">
        <v>695</v>
      </c>
      <c r="I44" s="112">
        <v>44405</v>
      </c>
      <c r="J44" s="107" t="s">
        <v>292</v>
      </c>
      <c r="K44" s="106">
        <f>SUM(1.16*768.7)</f>
        <v>891.69200000000001</v>
      </c>
      <c r="L44" s="107" t="s">
        <v>99</v>
      </c>
    </row>
    <row r="45" spans="1:12" s="22" customFormat="1" ht="56.25" customHeight="1" x14ac:dyDescent="0.2">
      <c r="A45" s="107" t="s">
        <v>139</v>
      </c>
      <c r="B45" s="107" t="s">
        <v>128</v>
      </c>
      <c r="C45" s="107">
        <v>1</v>
      </c>
      <c r="D45" s="107" t="s">
        <v>299</v>
      </c>
      <c r="E45" s="107" t="s">
        <v>129</v>
      </c>
      <c r="F45" s="107" t="s">
        <v>130</v>
      </c>
      <c r="G45" s="105" t="s">
        <v>162</v>
      </c>
      <c r="H45" s="105" t="s">
        <v>695</v>
      </c>
      <c r="I45" s="112">
        <v>44405</v>
      </c>
      <c r="J45" s="107" t="s">
        <v>292</v>
      </c>
      <c r="K45" s="106">
        <f>SUM(1.16*552.66)</f>
        <v>641.08559999999989</v>
      </c>
      <c r="L45" s="107" t="s">
        <v>99</v>
      </c>
    </row>
    <row r="46" spans="1:12" s="22" customFormat="1" ht="45" customHeight="1" x14ac:dyDescent="0.2">
      <c r="A46" s="107" t="s">
        <v>140</v>
      </c>
      <c r="B46" s="107" t="s">
        <v>131</v>
      </c>
      <c r="C46" s="107">
        <v>1</v>
      </c>
      <c r="D46" s="107" t="s">
        <v>299</v>
      </c>
      <c r="E46" s="107" t="s">
        <v>133</v>
      </c>
      <c r="F46" s="107" t="s">
        <v>136</v>
      </c>
      <c r="G46" s="105" t="s">
        <v>162</v>
      </c>
      <c r="H46" s="105" t="s">
        <v>695</v>
      </c>
      <c r="I46" s="112">
        <v>44405</v>
      </c>
      <c r="J46" s="107" t="s">
        <v>292</v>
      </c>
      <c r="K46" s="106">
        <f>SUM(1.16*1012)</f>
        <v>1173.9199999999998</v>
      </c>
      <c r="L46" s="107" t="s">
        <v>99</v>
      </c>
    </row>
    <row r="47" spans="1:12" s="22" customFormat="1" ht="48.75" customHeight="1" x14ac:dyDescent="0.2">
      <c r="A47" s="107" t="s">
        <v>140</v>
      </c>
      <c r="B47" s="107" t="s">
        <v>132</v>
      </c>
      <c r="C47" s="107">
        <v>1</v>
      </c>
      <c r="D47" s="107" t="s">
        <v>299</v>
      </c>
      <c r="E47" s="107" t="s">
        <v>134</v>
      </c>
      <c r="F47" s="107" t="s">
        <v>137</v>
      </c>
      <c r="G47" s="105" t="s">
        <v>162</v>
      </c>
      <c r="H47" s="105" t="s">
        <v>695</v>
      </c>
      <c r="I47" s="112">
        <v>44405</v>
      </c>
      <c r="J47" s="107" t="s">
        <v>292</v>
      </c>
      <c r="K47" s="106">
        <f>SUM(1.16*674.92)</f>
        <v>782.90719999999988</v>
      </c>
      <c r="L47" s="107" t="s">
        <v>99</v>
      </c>
    </row>
    <row r="48" spans="1:12" s="22" customFormat="1" ht="45.75" customHeight="1" x14ac:dyDescent="0.2">
      <c r="A48" s="107" t="s">
        <v>140</v>
      </c>
      <c r="B48" s="107" t="s">
        <v>132</v>
      </c>
      <c r="C48" s="107">
        <v>1</v>
      </c>
      <c r="D48" s="107" t="s">
        <v>299</v>
      </c>
      <c r="E48" s="107" t="s">
        <v>135</v>
      </c>
      <c r="F48" s="107" t="s">
        <v>137</v>
      </c>
      <c r="G48" s="105" t="s">
        <v>162</v>
      </c>
      <c r="H48" s="105" t="s">
        <v>695</v>
      </c>
      <c r="I48" s="112">
        <v>44405</v>
      </c>
      <c r="J48" s="107" t="s">
        <v>292</v>
      </c>
      <c r="K48" s="106">
        <f>SUM(1.16*662.23)</f>
        <v>768.18679999999995</v>
      </c>
      <c r="L48" s="107" t="s">
        <v>99</v>
      </c>
    </row>
    <row r="49" spans="1:12" s="22" customFormat="1" ht="41.25" customHeight="1" x14ac:dyDescent="0.2">
      <c r="A49" s="107" t="s">
        <v>95</v>
      </c>
      <c r="B49" s="107" t="s">
        <v>86</v>
      </c>
      <c r="C49" s="107">
        <v>1</v>
      </c>
      <c r="D49" s="107" t="s">
        <v>299</v>
      </c>
      <c r="E49" s="107" t="s">
        <v>524</v>
      </c>
      <c r="F49" s="107" t="s">
        <v>137</v>
      </c>
      <c r="G49" s="105" t="s">
        <v>162</v>
      </c>
      <c r="H49" s="105" t="s">
        <v>695</v>
      </c>
      <c r="I49" s="112">
        <v>44405</v>
      </c>
      <c r="J49" s="107" t="s">
        <v>292</v>
      </c>
      <c r="K49" s="106">
        <f>SUM(1.16*244.08)</f>
        <v>283.13279999999997</v>
      </c>
      <c r="L49" s="107" t="s">
        <v>99</v>
      </c>
    </row>
    <row r="50" spans="1:12" s="22" customFormat="1" ht="47.25" customHeight="1" x14ac:dyDescent="0.2">
      <c r="A50" s="107" t="s">
        <v>95</v>
      </c>
      <c r="B50" s="107" t="s">
        <v>86</v>
      </c>
      <c r="C50" s="107">
        <v>1</v>
      </c>
      <c r="D50" s="107" t="s">
        <v>299</v>
      </c>
      <c r="E50" s="107" t="s">
        <v>141</v>
      </c>
      <c r="F50" s="107" t="s">
        <v>137</v>
      </c>
      <c r="G50" s="105" t="s">
        <v>162</v>
      </c>
      <c r="H50" s="105" t="s">
        <v>695</v>
      </c>
      <c r="I50" s="112">
        <v>44405</v>
      </c>
      <c r="J50" s="107" t="s">
        <v>292</v>
      </c>
      <c r="K50" s="106">
        <f>SUM(1.16*292.9)</f>
        <v>339.76399999999995</v>
      </c>
      <c r="L50" s="107" t="s">
        <v>99</v>
      </c>
    </row>
    <row r="51" spans="1:12" s="22" customFormat="1" ht="41.25" customHeight="1" x14ac:dyDescent="0.2">
      <c r="A51" s="107" t="s">
        <v>95</v>
      </c>
      <c r="B51" s="107" t="s">
        <v>86</v>
      </c>
      <c r="C51" s="107">
        <v>1</v>
      </c>
      <c r="D51" s="107" t="s">
        <v>299</v>
      </c>
      <c r="E51" s="107" t="s">
        <v>142</v>
      </c>
      <c r="F51" s="107" t="s">
        <v>137</v>
      </c>
      <c r="G51" s="105" t="s">
        <v>162</v>
      </c>
      <c r="H51" s="105" t="s">
        <v>695</v>
      </c>
      <c r="I51" s="112">
        <v>44405</v>
      </c>
      <c r="J51" s="107" t="s">
        <v>292</v>
      </c>
      <c r="K51" s="106">
        <f>SUM(1.16*309.17)</f>
        <v>358.63720000000001</v>
      </c>
      <c r="L51" s="107" t="s">
        <v>99</v>
      </c>
    </row>
    <row r="52" spans="1:12" s="22" customFormat="1" ht="48.75" customHeight="1" x14ac:dyDescent="0.2">
      <c r="A52" s="107" t="s">
        <v>148</v>
      </c>
      <c r="B52" s="107" t="s">
        <v>143</v>
      </c>
      <c r="C52" s="107">
        <v>1</v>
      </c>
      <c r="D52" s="107" t="s">
        <v>299</v>
      </c>
      <c r="E52" s="107" t="s">
        <v>299</v>
      </c>
      <c r="F52" s="107" t="s">
        <v>144</v>
      </c>
      <c r="G52" s="105" t="s">
        <v>162</v>
      </c>
      <c r="H52" s="105" t="s">
        <v>695</v>
      </c>
      <c r="I52" s="112">
        <v>44405</v>
      </c>
      <c r="J52" s="107" t="s">
        <v>292</v>
      </c>
      <c r="K52" s="106">
        <f>SUM(1.16*285.51)</f>
        <v>331.19159999999999</v>
      </c>
      <c r="L52" s="107" t="s">
        <v>99</v>
      </c>
    </row>
    <row r="53" spans="1:12" s="22" customFormat="1" ht="54.75" customHeight="1" x14ac:dyDescent="0.2">
      <c r="A53" s="107" t="s">
        <v>149</v>
      </c>
      <c r="B53" s="107" t="s">
        <v>145</v>
      </c>
      <c r="C53" s="107">
        <v>1</v>
      </c>
      <c r="D53" s="107" t="s">
        <v>299</v>
      </c>
      <c r="E53" s="107" t="s">
        <v>299</v>
      </c>
      <c r="F53" s="107" t="s">
        <v>146</v>
      </c>
      <c r="G53" s="105" t="s">
        <v>162</v>
      </c>
      <c r="H53" s="105" t="s">
        <v>695</v>
      </c>
      <c r="I53" s="112">
        <v>44405</v>
      </c>
      <c r="J53" s="107" t="s">
        <v>292</v>
      </c>
      <c r="K53" s="106">
        <f>SUM(1.16*353.74)</f>
        <v>410.33839999999998</v>
      </c>
      <c r="L53" s="107" t="s">
        <v>99</v>
      </c>
    </row>
    <row r="54" spans="1:12" s="22" customFormat="1" ht="63.75" customHeight="1" x14ac:dyDescent="0.2">
      <c r="A54" s="107" t="s">
        <v>150</v>
      </c>
      <c r="B54" s="107" t="s">
        <v>147</v>
      </c>
      <c r="C54" s="107">
        <v>1</v>
      </c>
      <c r="D54" s="107" t="s">
        <v>299</v>
      </c>
      <c r="E54" s="107" t="s">
        <v>299</v>
      </c>
      <c r="F54" s="107" t="s">
        <v>137</v>
      </c>
      <c r="G54" s="105" t="s">
        <v>162</v>
      </c>
      <c r="H54" s="105" t="s">
        <v>695</v>
      </c>
      <c r="I54" s="112">
        <v>44405</v>
      </c>
      <c r="J54" s="107" t="s">
        <v>292</v>
      </c>
      <c r="K54" s="106">
        <f>SUM((1.16*2288.24)+63.2)</f>
        <v>2717.5583999999994</v>
      </c>
      <c r="L54" s="107" t="s">
        <v>99</v>
      </c>
    </row>
    <row r="55" spans="1:12" s="22" customFormat="1" ht="54.75" customHeight="1" x14ac:dyDescent="0.2">
      <c r="A55" s="107" t="s">
        <v>158</v>
      </c>
      <c r="B55" s="107" t="s">
        <v>151</v>
      </c>
      <c r="C55" s="107">
        <v>1</v>
      </c>
      <c r="D55" s="107" t="s">
        <v>299</v>
      </c>
      <c r="E55" s="107" t="s">
        <v>299</v>
      </c>
      <c r="F55" s="107" t="s">
        <v>137</v>
      </c>
      <c r="G55" s="105" t="s">
        <v>162</v>
      </c>
      <c r="H55" s="105" t="s">
        <v>695</v>
      </c>
      <c r="I55" s="112">
        <v>44405</v>
      </c>
      <c r="J55" s="107" t="s">
        <v>292</v>
      </c>
      <c r="K55" s="106">
        <f>SUM(1.16*144.37)</f>
        <v>167.4692</v>
      </c>
      <c r="L55" s="107" t="s">
        <v>99</v>
      </c>
    </row>
    <row r="56" spans="1:12" s="22" customFormat="1" ht="53.25" customHeight="1" x14ac:dyDescent="0.2">
      <c r="A56" s="107" t="s">
        <v>159</v>
      </c>
      <c r="B56" s="107" t="s">
        <v>152</v>
      </c>
      <c r="C56" s="107">
        <v>1</v>
      </c>
      <c r="D56" s="107" t="s">
        <v>299</v>
      </c>
      <c r="E56" s="107" t="s">
        <v>299</v>
      </c>
      <c r="F56" s="107" t="s">
        <v>84</v>
      </c>
      <c r="G56" s="105" t="s">
        <v>162</v>
      </c>
      <c r="H56" s="105" t="s">
        <v>695</v>
      </c>
      <c r="I56" s="112">
        <v>44405</v>
      </c>
      <c r="J56" s="107" t="s">
        <v>292</v>
      </c>
      <c r="K56" s="106">
        <f>SUM(1.16*127.44)</f>
        <v>147.8304</v>
      </c>
      <c r="L56" s="107" t="s">
        <v>99</v>
      </c>
    </row>
    <row r="57" spans="1:12" s="22" customFormat="1" ht="63.75" customHeight="1" x14ac:dyDescent="0.2">
      <c r="A57" s="107" t="s">
        <v>160</v>
      </c>
      <c r="B57" s="107" t="s">
        <v>153</v>
      </c>
      <c r="C57" s="107">
        <v>1</v>
      </c>
      <c r="D57" s="107" t="s">
        <v>299</v>
      </c>
      <c r="E57" s="107" t="s">
        <v>154</v>
      </c>
      <c r="F57" s="107" t="s">
        <v>155</v>
      </c>
      <c r="G57" s="105" t="s">
        <v>162</v>
      </c>
      <c r="H57" s="105" t="s">
        <v>695</v>
      </c>
      <c r="I57" s="112">
        <v>44405</v>
      </c>
      <c r="J57" s="107" t="s">
        <v>292</v>
      </c>
      <c r="K57" s="106">
        <f>SUM(1.16*321.19)</f>
        <v>372.5804</v>
      </c>
      <c r="L57" s="107" t="s">
        <v>99</v>
      </c>
    </row>
    <row r="58" spans="1:12" s="22" customFormat="1" ht="63" customHeight="1" thickBot="1" x14ac:dyDescent="0.25">
      <c r="A58" s="109" t="s">
        <v>161</v>
      </c>
      <c r="B58" s="109" t="s">
        <v>156</v>
      </c>
      <c r="C58" s="109">
        <v>1</v>
      </c>
      <c r="D58" s="109" t="s">
        <v>299</v>
      </c>
      <c r="E58" s="109" t="s">
        <v>157</v>
      </c>
      <c r="F58" s="109" t="s">
        <v>155</v>
      </c>
      <c r="G58" s="110" t="s">
        <v>162</v>
      </c>
      <c r="H58" s="105" t="s">
        <v>695</v>
      </c>
      <c r="I58" s="113">
        <v>44405</v>
      </c>
      <c r="J58" s="109" t="s">
        <v>292</v>
      </c>
      <c r="K58" s="111">
        <f>SUM(1.16*606.28)</f>
        <v>703.2847999999999</v>
      </c>
      <c r="L58" s="109" t="s">
        <v>99</v>
      </c>
    </row>
    <row r="59" spans="1:12" s="1" customFormat="1" x14ac:dyDescent="0.25">
      <c r="A59" s="253"/>
      <c r="B59" s="254"/>
      <c r="C59" s="257" t="s">
        <v>279</v>
      </c>
      <c r="D59" s="257"/>
      <c r="E59" s="257"/>
      <c r="F59" s="254"/>
      <c r="G59" s="254"/>
      <c r="H59" s="254"/>
      <c r="I59" s="254"/>
      <c r="J59" s="257" t="s">
        <v>283</v>
      </c>
      <c r="K59" s="257"/>
      <c r="L59" s="259"/>
    </row>
    <row r="60" spans="1:12" s="1" customFormat="1" ht="14.25" x14ac:dyDescent="0.2">
      <c r="A60" s="255"/>
      <c r="B60" s="256"/>
      <c r="C60" s="256" t="s">
        <v>280</v>
      </c>
      <c r="D60" s="256"/>
      <c r="E60" s="256"/>
      <c r="F60" s="256"/>
      <c r="G60" s="256"/>
      <c r="H60" s="256"/>
      <c r="I60" s="256"/>
      <c r="J60" s="256" t="s">
        <v>566</v>
      </c>
      <c r="K60" s="256"/>
      <c r="L60" s="260"/>
    </row>
    <row r="61" spans="1:12" s="1" customFormat="1" ht="14.25" x14ac:dyDescent="0.2">
      <c r="A61" s="255"/>
      <c r="B61" s="256"/>
      <c r="C61" s="256"/>
      <c r="D61" s="256"/>
      <c r="E61" s="256"/>
      <c r="F61" s="256"/>
      <c r="G61" s="256"/>
      <c r="H61" s="256"/>
      <c r="I61" s="256"/>
      <c r="J61" s="256"/>
      <c r="K61" s="256"/>
      <c r="L61" s="260"/>
    </row>
    <row r="62" spans="1:12" s="1" customFormat="1" ht="14.25" x14ac:dyDescent="0.2">
      <c r="A62" s="247" t="s">
        <v>691</v>
      </c>
      <c r="B62" s="248"/>
      <c r="C62" s="248"/>
      <c r="D62" s="248"/>
      <c r="E62" s="248"/>
      <c r="F62" s="248"/>
      <c r="G62" s="256"/>
      <c r="H62" s="248" t="s">
        <v>697</v>
      </c>
      <c r="I62" s="248"/>
      <c r="J62" s="248"/>
      <c r="K62" s="248"/>
      <c r="L62" s="249"/>
    </row>
    <row r="63" spans="1:12" s="1" customFormat="1" ht="14.25" x14ac:dyDescent="0.2">
      <c r="A63" s="247" t="s">
        <v>282</v>
      </c>
      <c r="B63" s="248"/>
      <c r="C63" s="248"/>
      <c r="D63" s="248"/>
      <c r="E63" s="248"/>
      <c r="F63" s="248"/>
      <c r="G63" s="256"/>
      <c r="H63" s="248" t="s">
        <v>284</v>
      </c>
      <c r="I63" s="248"/>
      <c r="J63" s="248"/>
      <c r="K63" s="248"/>
      <c r="L63" s="249"/>
    </row>
    <row r="64" spans="1:12" s="1" customFormat="1" thickBot="1" x14ac:dyDescent="0.25">
      <c r="A64" s="250"/>
      <c r="B64" s="251"/>
      <c r="C64" s="251"/>
      <c r="D64" s="251"/>
      <c r="E64" s="251"/>
      <c r="F64" s="251"/>
      <c r="G64" s="258"/>
      <c r="H64" s="251"/>
      <c r="I64" s="251"/>
      <c r="J64" s="251"/>
      <c r="K64" s="251"/>
      <c r="L64" s="252"/>
    </row>
    <row r="67" spans="4:7" x14ac:dyDescent="0.25">
      <c r="D67" s="26"/>
      <c r="E67" s="26"/>
      <c r="F67" s="26"/>
      <c r="G67" s="26"/>
    </row>
    <row r="68" spans="4:7" x14ac:dyDescent="0.25">
      <c r="D68" s="26"/>
      <c r="E68" s="26"/>
      <c r="F68" s="26"/>
      <c r="G68" s="26"/>
    </row>
    <row r="69" spans="4:7" x14ac:dyDescent="0.25">
      <c r="D69" s="26"/>
      <c r="E69" s="26"/>
      <c r="G69" s="26"/>
    </row>
    <row r="70" spans="4:7" x14ac:dyDescent="0.25">
      <c r="D70" s="26"/>
      <c r="E70" s="26"/>
      <c r="F70" s="26"/>
      <c r="G70" s="26"/>
    </row>
    <row r="71" spans="4:7" x14ac:dyDescent="0.25">
      <c r="D71" s="26"/>
      <c r="E71" s="26"/>
      <c r="F71" s="26"/>
      <c r="G71" s="26"/>
    </row>
    <row r="72" spans="4:7" x14ac:dyDescent="0.25">
      <c r="D72" s="26"/>
      <c r="E72" s="26"/>
      <c r="F72" s="26"/>
      <c r="G72" s="26"/>
    </row>
    <row r="73" spans="4:7" x14ac:dyDescent="0.25">
      <c r="D73" s="26"/>
      <c r="E73" s="26"/>
      <c r="F73" s="26"/>
      <c r="G73" s="26"/>
    </row>
    <row r="74" spans="4:7" x14ac:dyDescent="0.25">
      <c r="D74" s="26"/>
      <c r="E74" s="26"/>
      <c r="F74" s="26"/>
      <c r="G74" s="26"/>
    </row>
    <row r="75" spans="4:7" x14ac:dyDescent="0.25">
      <c r="D75" s="26"/>
      <c r="E75" s="26"/>
      <c r="F75" s="26"/>
      <c r="G75" s="26"/>
    </row>
    <row r="76" spans="4:7" x14ac:dyDescent="0.25">
      <c r="D76" s="26"/>
      <c r="E76" s="26"/>
      <c r="F76" s="26"/>
      <c r="G76" s="26"/>
    </row>
  </sheetData>
  <mergeCells count="19">
    <mergeCell ref="A6:L6"/>
    <mergeCell ref="A2:H3"/>
    <mergeCell ref="I2:L3"/>
    <mergeCell ref="A4:L4"/>
    <mergeCell ref="A1:L1"/>
    <mergeCell ref="A5:L5"/>
    <mergeCell ref="A59:B61"/>
    <mergeCell ref="G59:G64"/>
    <mergeCell ref="F59:F61"/>
    <mergeCell ref="C59:E59"/>
    <mergeCell ref="C60:E61"/>
    <mergeCell ref="A62:F62"/>
    <mergeCell ref="A63:F64"/>
    <mergeCell ref="H59:I61"/>
    <mergeCell ref="J59:K59"/>
    <mergeCell ref="J60:K61"/>
    <mergeCell ref="H62:L62"/>
    <mergeCell ref="H63:L64"/>
    <mergeCell ref="L59:L61"/>
  </mergeCells>
  <pageMargins left="0.7" right="0.7" top="0.75" bottom="0.75" header="0.3" footer="0.3"/>
  <pageSetup scale="42" fitToHeight="0" orientation="landscape" horizontalDpi="4294967293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/>
    <pageSetUpPr fitToPage="1"/>
  </sheetPr>
  <dimension ref="A1:L29"/>
  <sheetViews>
    <sheetView view="pageBreakPreview" topLeftCell="A10" zoomScale="60" zoomScaleNormal="70" workbookViewId="0">
      <selection sqref="A1:L23"/>
    </sheetView>
  </sheetViews>
  <sheetFormatPr baseColWidth="10" defaultRowHeight="15" x14ac:dyDescent="0.25"/>
  <cols>
    <col min="1" max="1" width="11.28515625" style="11" customWidth="1"/>
    <col min="2" max="2" width="26.85546875" style="11" customWidth="1"/>
    <col min="3" max="3" width="12" style="11" customWidth="1"/>
    <col min="4" max="4" width="21.42578125" style="11" customWidth="1"/>
    <col min="5" max="5" width="22.42578125" style="13" customWidth="1"/>
    <col min="6" max="6" width="41.7109375" style="11" customWidth="1"/>
    <col min="7" max="7" width="24.42578125" style="11" customWidth="1"/>
    <col min="8" max="8" width="20.5703125" style="11" customWidth="1"/>
    <col min="9" max="9" width="23.85546875" style="11" customWidth="1"/>
    <col min="10" max="10" width="26.42578125" style="11" customWidth="1"/>
    <col min="11" max="11" width="23" style="13" customWidth="1"/>
    <col min="12" max="12" width="23.7109375" style="13" customWidth="1"/>
    <col min="13" max="16384" width="11.42578125" style="11"/>
  </cols>
  <sheetData>
    <row r="1" spans="1:12" s="1" customFormat="1" ht="15" customHeight="1" thickBot="1" x14ac:dyDescent="0.25">
      <c r="A1" s="209" t="s">
        <v>558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1"/>
    </row>
    <row r="2" spans="1:12" s="1" customFormat="1" ht="15" customHeight="1" x14ac:dyDescent="0.2">
      <c r="A2" s="187" t="s">
        <v>563</v>
      </c>
      <c r="B2" s="188"/>
      <c r="C2" s="188"/>
      <c r="D2" s="188"/>
      <c r="E2" s="188"/>
      <c r="F2" s="188"/>
      <c r="G2" s="188"/>
      <c r="H2" s="188"/>
      <c r="I2" s="212" t="s">
        <v>680</v>
      </c>
      <c r="J2" s="190"/>
      <c r="K2" s="190"/>
      <c r="L2" s="191"/>
    </row>
    <row r="3" spans="1:12" s="1" customFormat="1" ht="15" customHeight="1" thickBot="1" x14ac:dyDescent="0.25">
      <c r="A3" s="187"/>
      <c r="B3" s="188"/>
      <c r="C3" s="188"/>
      <c r="D3" s="188"/>
      <c r="E3" s="188"/>
      <c r="F3" s="188"/>
      <c r="G3" s="188"/>
      <c r="H3" s="188"/>
      <c r="I3" s="212"/>
      <c r="J3" s="190"/>
      <c r="K3" s="190"/>
      <c r="L3" s="191"/>
    </row>
    <row r="4" spans="1:12" s="1" customFormat="1" ht="15" customHeight="1" thickBot="1" x14ac:dyDescent="0.25">
      <c r="A4" s="155" t="s">
        <v>618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7"/>
    </row>
    <row r="5" spans="1:12" s="1" customFormat="1" ht="16.5" thickBot="1" x14ac:dyDescent="0.25">
      <c r="A5" s="158" t="s">
        <v>619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60"/>
    </row>
    <row r="6" spans="1:12" s="1" customFormat="1" ht="15.75" customHeight="1" thickBot="1" x14ac:dyDescent="0.25">
      <c r="A6" s="161" t="s">
        <v>698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3"/>
    </row>
    <row r="7" spans="1:12" s="21" customFormat="1" ht="40.5" customHeight="1" thickBot="1" x14ac:dyDescent="0.25">
      <c r="A7" s="42" t="s">
        <v>7</v>
      </c>
      <c r="B7" s="42" t="s">
        <v>2</v>
      </c>
      <c r="C7" s="42" t="s">
        <v>0</v>
      </c>
      <c r="D7" s="42" t="s">
        <v>10</v>
      </c>
      <c r="E7" s="43" t="s">
        <v>1</v>
      </c>
      <c r="F7" s="42" t="s">
        <v>11</v>
      </c>
      <c r="G7" s="42" t="s">
        <v>8</v>
      </c>
      <c r="H7" s="42" t="s">
        <v>3</v>
      </c>
      <c r="I7" s="42" t="s">
        <v>4</v>
      </c>
      <c r="J7" s="42" t="s">
        <v>263</v>
      </c>
      <c r="K7" s="43" t="s">
        <v>5</v>
      </c>
      <c r="L7" s="43" t="s">
        <v>6</v>
      </c>
    </row>
    <row r="8" spans="1:12" s="22" customFormat="1" ht="53.25" customHeight="1" x14ac:dyDescent="0.2">
      <c r="A8" s="105" t="s">
        <v>265</v>
      </c>
      <c r="B8" s="105" t="s">
        <v>163</v>
      </c>
      <c r="C8" s="105">
        <v>1</v>
      </c>
      <c r="D8" s="105" t="s">
        <v>164</v>
      </c>
      <c r="E8" s="105" t="s">
        <v>165</v>
      </c>
      <c r="F8" s="105" t="s">
        <v>166</v>
      </c>
      <c r="G8" s="105" t="s">
        <v>167</v>
      </c>
      <c r="H8" s="105" t="s">
        <v>699</v>
      </c>
      <c r="I8" s="203">
        <v>42094</v>
      </c>
      <c r="J8" s="105" t="s">
        <v>264</v>
      </c>
      <c r="K8" s="206">
        <v>3200</v>
      </c>
      <c r="L8" s="107" t="s">
        <v>299</v>
      </c>
    </row>
    <row r="9" spans="1:12" s="22" customFormat="1" ht="47.25" x14ac:dyDescent="0.2">
      <c r="A9" s="107" t="s">
        <v>266</v>
      </c>
      <c r="B9" s="107" t="s">
        <v>204</v>
      </c>
      <c r="C9" s="107">
        <v>1</v>
      </c>
      <c r="D9" s="107" t="s">
        <v>168</v>
      </c>
      <c r="E9" s="107" t="s">
        <v>299</v>
      </c>
      <c r="F9" s="107" t="s">
        <v>169</v>
      </c>
      <c r="G9" s="105" t="s">
        <v>167</v>
      </c>
      <c r="H9" s="105" t="s">
        <v>699</v>
      </c>
      <c r="I9" s="204"/>
      <c r="J9" s="107" t="s">
        <v>264</v>
      </c>
      <c r="K9" s="207"/>
      <c r="L9" s="107" t="s">
        <v>299</v>
      </c>
    </row>
    <row r="10" spans="1:12" s="22" customFormat="1" ht="47.25" x14ac:dyDescent="0.2">
      <c r="A10" s="107" t="s">
        <v>267</v>
      </c>
      <c r="B10" s="107" t="s">
        <v>170</v>
      </c>
      <c r="C10" s="107">
        <v>1</v>
      </c>
      <c r="D10" s="107" t="s">
        <v>171</v>
      </c>
      <c r="E10" s="107" t="s">
        <v>172</v>
      </c>
      <c r="F10" s="107" t="s">
        <v>173</v>
      </c>
      <c r="G10" s="105" t="s">
        <v>167</v>
      </c>
      <c r="H10" s="105" t="s">
        <v>699</v>
      </c>
      <c r="I10" s="204"/>
      <c r="J10" s="107" t="s">
        <v>264</v>
      </c>
      <c r="K10" s="207"/>
      <c r="L10" s="107" t="s">
        <v>299</v>
      </c>
    </row>
    <row r="11" spans="1:12" s="22" customFormat="1" ht="47.25" x14ac:dyDescent="0.2">
      <c r="A11" s="107" t="s">
        <v>268</v>
      </c>
      <c r="B11" s="107" t="s">
        <v>174</v>
      </c>
      <c r="C11" s="107">
        <v>1</v>
      </c>
      <c r="D11" s="107" t="s">
        <v>175</v>
      </c>
      <c r="E11" s="107" t="s">
        <v>176</v>
      </c>
      <c r="F11" s="107" t="s">
        <v>36</v>
      </c>
      <c r="G11" s="105" t="s">
        <v>167</v>
      </c>
      <c r="H11" s="105" t="s">
        <v>699</v>
      </c>
      <c r="I11" s="205"/>
      <c r="J11" s="107" t="s">
        <v>264</v>
      </c>
      <c r="K11" s="208"/>
      <c r="L11" s="107" t="s">
        <v>299</v>
      </c>
    </row>
    <row r="12" spans="1:12" s="22" customFormat="1" ht="47.25" x14ac:dyDescent="0.2">
      <c r="A12" s="107" t="s">
        <v>269</v>
      </c>
      <c r="B12" s="107" t="s">
        <v>177</v>
      </c>
      <c r="C12" s="107">
        <v>1</v>
      </c>
      <c r="D12" s="107" t="s">
        <v>178</v>
      </c>
      <c r="E12" s="107" t="s">
        <v>179</v>
      </c>
      <c r="F12" s="107" t="s">
        <v>180</v>
      </c>
      <c r="G12" s="105" t="s">
        <v>167</v>
      </c>
      <c r="H12" s="105" t="s">
        <v>699</v>
      </c>
      <c r="I12" s="116">
        <v>43270</v>
      </c>
      <c r="J12" s="107" t="s">
        <v>264</v>
      </c>
      <c r="K12" s="106">
        <v>3712</v>
      </c>
      <c r="L12" s="107" t="s">
        <v>299</v>
      </c>
    </row>
    <row r="13" spans="1:12" s="22" customFormat="1" ht="47.25" x14ac:dyDescent="0.2">
      <c r="A13" s="107" t="s">
        <v>270</v>
      </c>
      <c r="B13" s="107" t="s">
        <v>181</v>
      </c>
      <c r="C13" s="107">
        <v>1</v>
      </c>
      <c r="D13" s="107" t="s">
        <v>202</v>
      </c>
      <c r="E13" s="107" t="s">
        <v>200</v>
      </c>
      <c r="F13" s="107" t="s">
        <v>201</v>
      </c>
      <c r="G13" s="105" t="s">
        <v>167</v>
      </c>
      <c r="H13" s="105" t="s">
        <v>699</v>
      </c>
      <c r="I13" s="116">
        <v>43281</v>
      </c>
      <c r="J13" s="107" t="s">
        <v>262</v>
      </c>
      <c r="K13" s="107">
        <v>1699</v>
      </c>
      <c r="L13" s="107" t="s">
        <v>299</v>
      </c>
    </row>
    <row r="14" spans="1:12" s="22" customFormat="1" ht="63" x14ac:dyDescent="0.2">
      <c r="A14" s="107" t="s">
        <v>271</v>
      </c>
      <c r="B14" s="107" t="s">
        <v>182</v>
      </c>
      <c r="C14" s="107">
        <v>1</v>
      </c>
      <c r="D14" s="107" t="s">
        <v>299</v>
      </c>
      <c r="E14" s="107" t="s">
        <v>203</v>
      </c>
      <c r="F14" s="107" t="s">
        <v>193</v>
      </c>
      <c r="G14" s="105" t="s">
        <v>167</v>
      </c>
      <c r="H14" s="105" t="s">
        <v>699</v>
      </c>
      <c r="I14" s="116">
        <v>43452</v>
      </c>
      <c r="J14" s="107" t="s">
        <v>262</v>
      </c>
      <c r="K14" s="114">
        <v>9280</v>
      </c>
      <c r="L14" s="107" t="s">
        <v>299</v>
      </c>
    </row>
    <row r="15" spans="1:12" s="22" customFormat="1" ht="44.25" customHeight="1" x14ac:dyDescent="0.2">
      <c r="A15" s="107" t="s">
        <v>272</v>
      </c>
      <c r="B15" s="107" t="s">
        <v>183</v>
      </c>
      <c r="C15" s="107">
        <v>2</v>
      </c>
      <c r="D15" s="107" t="s">
        <v>299</v>
      </c>
      <c r="E15" s="107" t="s">
        <v>70</v>
      </c>
      <c r="F15" s="107" t="s">
        <v>194</v>
      </c>
      <c r="G15" s="105" t="s">
        <v>167</v>
      </c>
      <c r="H15" s="105" t="s">
        <v>699</v>
      </c>
      <c r="I15" s="107" t="s">
        <v>549</v>
      </c>
      <c r="J15" s="107" t="s">
        <v>262</v>
      </c>
      <c r="K15" s="114" t="s">
        <v>549</v>
      </c>
      <c r="L15" s="107" t="s">
        <v>299</v>
      </c>
    </row>
    <row r="16" spans="1:12" s="22" customFormat="1" ht="47.25" x14ac:dyDescent="0.2">
      <c r="A16" s="107" t="s">
        <v>78</v>
      </c>
      <c r="B16" s="107" t="s">
        <v>67</v>
      </c>
      <c r="C16" s="107">
        <v>2</v>
      </c>
      <c r="D16" s="107" t="s">
        <v>299</v>
      </c>
      <c r="E16" s="107" t="s">
        <v>184</v>
      </c>
      <c r="F16" s="107" t="s">
        <v>195</v>
      </c>
      <c r="G16" s="105" t="s">
        <v>167</v>
      </c>
      <c r="H16" s="105" t="s">
        <v>699</v>
      </c>
      <c r="I16" s="107" t="s">
        <v>549</v>
      </c>
      <c r="J16" s="107" t="s">
        <v>262</v>
      </c>
      <c r="K16" s="114" t="s">
        <v>549</v>
      </c>
      <c r="L16" s="107" t="s">
        <v>299</v>
      </c>
    </row>
    <row r="17" spans="1:12" s="22" customFormat="1" ht="47.25" x14ac:dyDescent="0.2">
      <c r="A17" s="107" t="s">
        <v>78</v>
      </c>
      <c r="B17" s="107" t="s">
        <v>67</v>
      </c>
      <c r="C17" s="107">
        <v>2</v>
      </c>
      <c r="D17" s="107" t="s">
        <v>299</v>
      </c>
      <c r="E17" s="107" t="s">
        <v>70</v>
      </c>
      <c r="F17" s="107" t="s">
        <v>195</v>
      </c>
      <c r="G17" s="105" t="s">
        <v>167</v>
      </c>
      <c r="H17" s="105" t="s">
        <v>699</v>
      </c>
      <c r="I17" s="107" t="s">
        <v>549</v>
      </c>
      <c r="J17" s="107" t="s">
        <v>262</v>
      </c>
      <c r="K17" s="114" t="s">
        <v>549</v>
      </c>
      <c r="L17" s="107" t="s">
        <v>299</v>
      </c>
    </row>
    <row r="18" spans="1:12" s="22" customFormat="1" ht="63" x14ac:dyDescent="0.2">
      <c r="A18" s="107" t="s">
        <v>78</v>
      </c>
      <c r="B18" s="107" t="s">
        <v>185</v>
      </c>
      <c r="C18" s="107">
        <v>2</v>
      </c>
      <c r="D18" s="107" t="s">
        <v>299</v>
      </c>
      <c r="E18" s="107" t="s">
        <v>410</v>
      </c>
      <c r="F18" s="107" t="s">
        <v>196</v>
      </c>
      <c r="G18" s="105" t="s">
        <v>167</v>
      </c>
      <c r="H18" s="105" t="s">
        <v>699</v>
      </c>
      <c r="I18" s="116">
        <v>43242</v>
      </c>
      <c r="J18" s="107" t="s">
        <v>262</v>
      </c>
      <c r="K18" s="114">
        <v>2498</v>
      </c>
      <c r="L18" s="107" t="s">
        <v>299</v>
      </c>
    </row>
    <row r="19" spans="1:12" s="22" customFormat="1" ht="47.25" x14ac:dyDescent="0.2">
      <c r="A19" s="107" t="s">
        <v>78</v>
      </c>
      <c r="B19" s="107" t="s">
        <v>67</v>
      </c>
      <c r="C19" s="107">
        <v>2</v>
      </c>
      <c r="D19" s="107" t="s">
        <v>198</v>
      </c>
      <c r="E19" s="107" t="s">
        <v>186</v>
      </c>
      <c r="F19" s="107" t="s">
        <v>197</v>
      </c>
      <c r="G19" s="105" t="s">
        <v>167</v>
      </c>
      <c r="H19" s="105" t="s">
        <v>699</v>
      </c>
      <c r="I19" s="107" t="s">
        <v>549</v>
      </c>
      <c r="J19" s="107" t="s">
        <v>262</v>
      </c>
      <c r="K19" s="114" t="s">
        <v>549</v>
      </c>
      <c r="L19" s="107" t="s">
        <v>299</v>
      </c>
    </row>
    <row r="20" spans="1:12" s="22" customFormat="1" ht="47.25" x14ac:dyDescent="0.2">
      <c r="A20" s="107" t="s">
        <v>83</v>
      </c>
      <c r="B20" s="107" t="s">
        <v>187</v>
      </c>
      <c r="C20" s="107">
        <v>3</v>
      </c>
      <c r="D20" s="107" t="s">
        <v>299</v>
      </c>
      <c r="E20" s="107" t="s">
        <v>299</v>
      </c>
      <c r="F20" s="107" t="s">
        <v>192</v>
      </c>
      <c r="G20" s="105" t="s">
        <v>167</v>
      </c>
      <c r="H20" s="105" t="s">
        <v>699</v>
      </c>
      <c r="I20" s="107" t="s">
        <v>549</v>
      </c>
      <c r="J20" s="107" t="s">
        <v>262</v>
      </c>
      <c r="K20" s="114" t="s">
        <v>549</v>
      </c>
      <c r="L20" s="107" t="s">
        <v>299</v>
      </c>
    </row>
    <row r="21" spans="1:12" s="22" customFormat="1" ht="47.25" x14ac:dyDescent="0.2">
      <c r="A21" s="107" t="s">
        <v>273</v>
      </c>
      <c r="B21" s="107" t="s">
        <v>188</v>
      </c>
      <c r="C21" s="107">
        <v>1</v>
      </c>
      <c r="D21" s="107" t="s">
        <v>199</v>
      </c>
      <c r="E21" s="107" t="s">
        <v>189</v>
      </c>
      <c r="F21" s="107" t="s">
        <v>191</v>
      </c>
      <c r="G21" s="105" t="s">
        <v>167</v>
      </c>
      <c r="H21" s="105" t="s">
        <v>699</v>
      </c>
      <c r="I21" s="107" t="s">
        <v>549</v>
      </c>
      <c r="J21" s="107" t="s">
        <v>262</v>
      </c>
      <c r="K21" s="114" t="s">
        <v>549</v>
      </c>
      <c r="L21" s="107" t="s">
        <v>299</v>
      </c>
    </row>
    <row r="22" spans="1:12" s="22" customFormat="1" ht="45.75" customHeight="1" x14ac:dyDescent="0.2">
      <c r="A22" s="109" t="s">
        <v>41</v>
      </c>
      <c r="B22" s="109" t="s">
        <v>15</v>
      </c>
      <c r="C22" s="109">
        <v>1</v>
      </c>
      <c r="D22" s="107" t="s">
        <v>299</v>
      </c>
      <c r="E22" s="109" t="s">
        <v>303</v>
      </c>
      <c r="F22" s="109" t="s">
        <v>190</v>
      </c>
      <c r="G22" s="110" t="s">
        <v>167</v>
      </c>
      <c r="H22" s="105" t="s">
        <v>699</v>
      </c>
      <c r="I22" s="117">
        <v>43678</v>
      </c>
      <c r="J22" s="107" t="s">
        <v>262</v>
      </c>
      <c r="K22" s="115">
        <v>6960</v>
      </c>
      <c r="L22" s="107" t="s">
        <v>299</v>
      </c>
    </row>
    <row r="23" spans="1:12" s="22" customFormat="1" ht="48" thickBot="1" x14ac:dyDescent="0.25">
      <c r="A23" s="135" t="s">
        <v>53</v>
      </c>
      <c r="B23" s="109" t="s">
        <v>704</v>
      </c>
      <c r="C23" s="109">
        <v>1</v>
      </c>
      <c r="D23" s="107" t="s">
        <v>310</v>
      </c>
      <c r="E23" s="109" t="s">
        <v>705</v>
      </c>
      <c r="F23" s="109" t="s">
        <v>688</v>
      </c>
      <c r="G23" s="110" t="s">
        <v>167</v>
      </c>
      <c r="H23" s="105" t="s">
        <v>699</v>
      </c>
      <c r="I23" s="117">
        <v>45653</v>
      </c>
      <c r="J23" s="107" t="s">
        <v>703</v>
      </c>
      <c r="K23" s="115">
        <v>7540</v>
      </c>
      <c r="L23" s="107" t="s">
        <v>702</v>
      </c>
    </row>
    <row r="24" spans="1:12" s="1" customFormat="1" x14ac:dyDescent="0.25">
      <c r="A24" s="253"/>
      <c r="B24" s="254"/>
      <c r="C24" s="257" t="s">
        <v>279</v>
      </c>
      <c r="D24" s="257"/>
      <c r="E24" s="257"/>
      <c r="F24" s="254"/>
      <c r="G24" s="254"/>
      <c r="H24" s="254"/>
      <c r="I24" s="254"/>
      <c r="J24" s="257" t="s">
        <v>283</v>
      </c>
      <c r="K24" s="257"/>
      <c r="L24" s="259"/>
    </row>
    <row r="25" spans="1:12" s="1" customFormat="1" ht="14.25" x14ac:dyDescent="0.2">
      <c r="A25" s="255"/>
      <c r="B25" s="256"/>
      <c r="C25" s="256" t="s">
        <v>280</v>
      </c>
      <c r="D25" s="256"/>
      <c r="E25" s="256"/>
      <c r="F25" s="256"/>
      <c r="G25" s="256"/>
      <c r="H25" s="256"/>
      <c r="I25" s="256"/>
      <c r="J25" s="256" t="s">
        <v>569</v>
      </c>
      <c r="K25" s="256"/>
      <c r="L25" s="260"/>
    </row>
    <row r="26" spans="1:12" s="1" customFormat="1" ht="14.25" x14ac:dyDescent="0.2">
      <c r="A26" s="255"/>
      <c r="B26" s="256"/>
      <c r="C26" s="256"/>
      <c r="D26" s="256"/>
      <c r="E26" s="256"/>
      <c r="F26" s="256"/>
      <c r="G26" s="256"/>
      <c r="H26" s="256"/>
      <c r="I26" s="256"/>
      <c r="J26" s="256"/>
      <c r="K26" s="256"/>
      <c r="L26" s="260"/>
    </row>
    <row r="27" spans="1:12" s="1" customFormat="1" ht="14.25" x14ac:dyDescent="0.2">
      <c r="A27" s="247" t="s">
        <v>700</v>
      </c>
      <c r="B27" s="248"/>
      <c r="C27" s="248"/>
      <c r="D27" s="248"/>
      <c r="E27" s="248"/>
      <c r="F27" s="248"/>
      <c r="G27" s="256"/>
      <c r="H27" s="248" t="s">
        <v>701</v>
      </c>
      <c r="I27" s="248"/>
      <c r="J27" s="248"/>
      <c r="K27" s="248"/>
      <c r="L27" s="249"/>
    </row>
    <row r="28" spans="1:12" s="1" customFormat="1" ht="14.25" x14ac:dyDescent="0.2">
      <c r="A28" s="247" t="s">
        <v>282</v>
      </c>
      <c r="B28" s="248"/>
      <c r="C28" s="248"/>
      <c r="D28" s="248"/>
      <c r="E28" s="248"/>
      <c r="F28" s="248"/>
      <c r="G28" s="256"/>
      <c r="H28" s="248" t="s">
        <v>285</v>
      </c>
      <c r="I28" s="248"/>
      <c r="J28" s="248"/>
      <c r="K28" s="248"/>
      <c r="L28" s="249"/>
    </row>
    <row r="29" spans="1:12" s="1" customFormat="1" thickBot="1" x14ac:dyDescent="0.25">
      <c r="A29" s="250"/>
      <c r="B29" s="251"/>
      <c r="C29" s="251"/>
      <c r="D29" s="251"/>
      <c r="E29" s="251"/>
      <c r="F29" s="251"/>
      <c r="G29" s="258"/>
      <c r="H29" s="251"/>
      <c r="I29" s="251"/>
      <c r="J29" s="251"/>
      <c r="K29" s="251"/>
      <c r="L29" s="252"/>
    </row>
  </sheetData>
  <mergeCells count="21">
    <mergeCell ref="I8:I11"/>
    <mergeCell ref="K8:K11"/>
    <mergeCell ref="A6:L6"/>
    <mergeCell ref="A1:L1"/>
    <mergeCell ref="A2:H3"/>
    <mergeCell ref="I2:L3"/>
    <mergeCell ref="A4:L4"/>
    <mergeCell ref="A5:L5"/>
    <mergeCell ref="A27:F27"/>
    <mergeCell ref="H27:L27"/>
    <mergeCell ref="A28:F29"/>
    <mergeCell ref="H28:L29"/>
    <mergeCell ref="A24:B26"/>
    <mergeCell ref="C24:E24"/>
    <mergeCell ref="F24:F26"/>
    <mergeCell ref="G24:G29"/>
    <mergeCell ref="H24:I26"/>
    <mergeCell ref="J24:K24"/>
    <mergeCell ref="L24:L26"/>
    <mergeCell ref="C25:E26"/>
    <mergeCell ref="J25:K26"/>
  </mergeCells>
  <pageMargins left="0.7" right="0.7" top="0.75" bottom="0.75" header="0.3" footer="0.3"/>
  <pageSetup scale="44" fitToHeight="0" orientation="landscape" horizontalDpi="4294967293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7030A0"/>
    <pageSetUpPr fitToPage="1"/>
  </sheetPr>
  <dimension ref="A1:L23"/>
  <sheetViews>
    <sheetView view="pageBreakPreview" topLeftCell="A5" zoomScale="60" zoomScaleNormal="70" workbookViewId="0">
      <selection sqref="A1:L16"/>
    </sheetView>
  </sheetViews>
  <sheetFormatPr baseColWidth="10" defaultRowHeight="15" x14ac:dyDescent="0.25"/>
  <cols>
    <col min="1" max="1" width="18.42578125" style="11" customWidth="1"/>
    <col min="2" max="2" width="26.85546875" style="11" customWidth="1"/>
    <col min="3" max="3" width="12" style="11" customWidth="1"/>
    <col min="4" max="4" width="23.7109375" style="11" customWidth="1"/>
    <col min="5" max="5" width="15.42578125" style="13" customWidth="1"/>
    <col min="6" max="6" width="41.7109375" style="11" customWidth="1"/>
    <col min="7" max="7" width="21.28515625" style="11" customWidth="1"/>
    <col min="8" max="8" width="17.5703125" style="11" customWidth="1"/>
    <col min="9" max="9" width="25.7109375" style="11" customWidth="1"/>
    <col min="10" max="10" width="20.85546875" style="11" customWidth="1"/>
    <col min="11" max="11" width="16.5703125" style="13" customWidth="1"/>
    <col min="12" max="12" width="27.28515625" style="13" customWidth="1"/>
    <col min="13" max="16384" width="11.42578125" style="11"/>
  </cols>
  <sheetData>
    <row r="1" spans="1:12" s="104" customFormat="1" ht="32.25" customHeight="1" thickBot="1" x14ac:dyDescent="0.4">
      <c r="A1" s="166" t="s">
        <v>558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8"/>
    </row>
    <row r="2" spans="1:12" s="1" customFormat="1" ht="15" customHeight="1" x14ac:dyDescent="0.2">
      <c r="A2" s="169" t="s">
        <v>564</v>
      </c>
      <c r="B2" s="170"/>
      <c r="C2" s="170"/>
      <c r="D2" s="170"/>
      <c r="E2" s="170"/>
      <c r="F2" s="170"/>
      <c r="G2" s="170"/>
      <c r="H2" s="171"/>
      <c r="I2" s="175" t="s">
        <v>680</v>
      </c>
      <c r="J2" s="176"/>
      <c r="K2" s="176"/>
      <c r="L2" s="177"/>
    </row>
    <row r="3" spans="1:12" s="1" customFormat="1" ht="15" customHeight="1" thickBot="1" x14ac:dyDescent="0.25">
      <c r="A3" s="187"/>
      <c r="B3" s="188"/>
      <c r="C3" s="188"/>
      <c r="D3" s="188"/>
      <c r="E3" s="188"/>
      <c r="F3" s="188"/>
      <c r="G3" s="188"/>
      <c r="H3" s="189"/>
      <c r="I3" s="178"/>
      <c r="J3" s="179"/>
      <c r="K3" s="179"/>
      <c r="L3" s="180"/>
    </row>
    <row r="4" spans="1:12" s="1" customFormat="1" ht="15" customHeight="1" thickBot="1" x14ac:dyDescent="0.25">
      <c r="A4" s="155" t="s">
        <v>665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7"/>
    </row>
    <row r="5" spans="1:12" s="1" customFormat="1" ht="16.5" thickBot="1" x14ac:dyDescent="0.25">
      <c r="A5" s="158" t="s">
        <v>620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60"/>
    </row>
    <row r="6" spans="1:12" s="1" customFormat="1" ht="15.75" customHeight="1" thickBot="1" x14ac:dyDescent="0.25">
      <c r="A6" s="161" t="s">
        <v>706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3"/>
    </row>
    <row r="7" spans="1:12" s="5" customFormat="1" ht="35.25" customHeight="1" thickBot="1" x14ac:dyDescent="0.25">
      <c r="A7" s="42" t="s">
        <v>7</v>
      </c>
      <c r="B7" s="42" t="s">
        <v>2</v>
      </c>
      <c r="C7" s="42" t="s">
        <v>0</v>
      </c>
      <c r="D7" s="42" t="s">
        <v>10</v>
      </c>
      <c r="E7" s="43" t="s">
        <v>1</v>
      </c>
      <c r="F7" s="42" t="s">
        <v>11</v>
      </c>
      <c r="G7" s="42" t="s">
        <v>8</v>
      </c>
      <c r="H7" s="42" t="s">
        <v>3</v>
      </c>
      <c r="I7" s="42" t="s">
        <v>4</v>
      </c>
      <c r="J7" s="42" t="s">
        <v>263</v>
      </c>
      <c r="K7" s="43" t="s">
        <v>5</v>
      </c>
      <c r="L7" s="43" t="s">
        <v>6</v>
      </c>
    </row>
    <row r="8" spans="1:12" s="20" customFormat="1" ht="70.5" customHeight="1" x14ac:dyDescent="0.2">
      <c r="A8" s="76" t="s">
        <v>342</v>
      </c>
      <c r="B8" s="76" t="s">
        <v>309</v>
      </c>
      <c r="C8" s="76">
        <v>1</v>
      </c>
      <c r="D8" s="76" t="s">
        <v>360</v>
      </c>
      <c r="E8" s="76" t="s">
        <v>359</v>
      </c>
      <c r="F8" s="76" t="s">
        <v>364</v>
      </c>
      <c r="G8" s="76" t="s">
        <v>361</v>
      </c>
      <c r="H8" s="76" t="s">
        <v>707</v>
      </c>
      <c r="I8" s="198">
        <v>43376</v>
      </c>
      <c r="J8" s="76" t="s">
        <v>260</v>
      </c>
      <c r="K8" s="199">
        <v>6890</v>
      </c>
      <c r="L8" s="76" t="s">
        <v>299</v>
      </c>
    </row>
    <row r="9" spans="1:12" s="20" customFormat="1" ht="54.75" customHeight="1" x14ac:dyDescent="0.2">
      <c r="A9" s="78" t="s">
        <v>267</v>
      </c>
      <c r="B9" s="78" t="s">
        <v>170</v>
      </c>
      <c r="C9" s="78">
        <v>1</v>
      </c>
      <c r="D9" s="78" t="s">
        <v>360</v>
      </c>
      <c r="E9" s="78" t="s">
        <v>362</v>
      </c>
      <c r="F9" s="78" t="s">
        <v>363</v>
      </c>
      <c r="G9" s="76" t="s">
        <v>361</v>
      </c>
      <c r="H9" s="76" t="s">
        <v>707</v>
      </c>
      <c r="I9" s="182"/>
      <c r="J9" s="78" t="s">
        <v>260</v>
      </c>
      <c r="K9" s="184"/>
      <c r="L9" s="78" t="s">
        <v>299</v>
      </c>
    </row>
    <row r="10" spans="1:12" s="20" customFormat="1" ht="64.5" customHeight="1" x14ac:dyDescent="0.2">
      <c r="A10" s="78" t="s">
        <v>268</v>
      </c>
      <c r="B10" s="78" t="s">
        <v>174</v>
      </c>
      <c r="C10" s="78">
        <v>1</v>
      </c>
      <c r="D10" s="78" t="s">
        <v>360</v>
      </c>
      <c r="E10" s="78">
        <v>8021</v>
      </c>
      <c r="F10" s="78" t="s">
        <v>109</v>
      </c>
      <c r="G10" s="76" t="s">
        <v>361</v>
      </c>
      <c r="H10" s="76" t="s">
        <v>707</v>
      </c>
      <c r="I10" s="185"/>
      <c r="J10" s="78" t="s">
        <v>260</v>
      </c>
      <c r="K10" s="186"/>
      <c r="L10" s="78" t="s">
        <v>299</v>
      </c>
    </row>
    <row r="11" spans="1:12" s="20" customFormat="1" ht="66" customHeight="1" x14ac:dyDescent="0.2">
      <c r="A11" s="78" t="s">
        <v>269</v>
      </c>
      <c r="B11" s="78" t="s">
        <v>220</v>
      </c>
      <c r="C11" s="78">
        <v>1</v>
      </c>
      <c r="D11" s="78" t="s">
        <v>365</v>
      </c>
      <c r="E11" s="78" t="s">
        <v>366</v>
      </c>
      <c r="F11" s="78" t="s">
        <v>367</v>
      </c>
      <c r="G11" s="76" t="s">
        <v>361</v>
      </c>
      <c r="H11" s="76" t="s">
        <v>707</v>
      </c>
      <c r="I11" s="87">
        <v>43377</v>
      </c>
      <c r="J11" s="78" t="s">
        <v>260</v>
      </c>
      <c r="K11" s="80">
        <v>3349</v>
      </c>
      <c r="L11" s="78" t="s">
        <v>299</v>
      </c>
    </row>
    <row r="12" spans="1:12" s="20" customFormat="1" ht="87.75" customHeight="1" x14ac:dyDescent="0.2">
      <c r="A12" s="78" t="s">
        <v>41</v>
      </c>
      <c r="B12" s="78" t="s">
        <v>15</v>
      </c>
      <c r="C12" s="78">
        <v>1</v>
      </c>
      <c r="D12" s="78" t="s">
        <v>299</v>
      </c>
      <c r="E12" s="78" t="s">
        <v>368</v>
      </c>
      <c r="F12" s="78" t="s">
        <v>369</v>
      </c>
      <c r="G12" s="76" t="s">
        <v>361</v>
      </c>
      <c r="H12" s="76" t="s">
        <v>707</v>
      </c>
      <c r="I12" s="87" t="s">
        <v>549</v>
      </c>
      <c r="J12" s="78" t="s">
        <v>262</v>
      </c>
      <c r="K12" s="80" t="s">
        <v>549</v>
      </c>
      <c r="L12" s="78" t="s">
        <v>299</v>
      </c>
    </row>
    <row r="13" spans="1:12" s="20" customFormat="1" ht="59.25" customHeight="1" x14ac:dyDescent="0.2">
      <c r="A13" s="78" t="s">
        <v>41</v>
      </c>
      <c r="B13" s="78" t="s">
        <v>15</v>
      </c>
      <c r="C13" s="78">
        <v>1</v>
      </c>
      <c r="D13" s="78" t="s">
        <v>299</v>
      </c>
      <c r="E13" s="78" t="s">
        <v>370</v>
      </c>
      <c r="F13" s="78" t="s">
        <v>371</v>
      </c>
      <c r="G13" s="76" t="s">
        <v>361</v>
      </c>
      <c r="H13" s="76" t="s">
        <v>707</v>
      </c>
      <c r="I13" s="87">
        <v>43313</v>
      </c>
      <c r="J13" s="78" t="s">
        <v>262</v>
      </c>
      <c r="K13" s="80">
        <v>6960</v>
      </c>
      <c r="L13" s="78" t="s">
        <v>299</v>
      </c>
    </row>
    <row r="14" spans="1:12" s="20" customFormat="1" ht="70.5" customHeight="1" x14ac:dyDescent="0.2">
      <c r="A14" s="78" t="s">
        <v>274</v>
      </c>
      <c r="B14" s="78" t="s">
        <v>372</v>
      </c>
      <c r="C14" s="78">
        <v>1</v>
      </c>
      <c r="D14" s="78" t="s">
        <v>299</v>
      </c>
      <c r="E14" s="78" t="s">
        <v>373</v>
      </c>
      <c r="F14" s="78" t="s">
        <v>369</v>
      </c>
      <c r="G14" s="76" t="s">
        <v>361</v>
      </c>
      <c r="H14" s="76" t="s">
        <v>707</v>
      </c>
      <c r="I14" s="87" t="s">
        <v>549</v>
      </c>
      <c r="J14" s="78" t="s">
        <v>262</v>
      </c>
      <c r="K14" s="80" t="s">
        <v>549</v>
      </c>
      <c r="L14" s="78" t="s">
        <v>374</v>
      </c>
    </row>
    <row r="15" spans="1:12" s="20" customFormat="1" ht="77.25" customHeight="1" x14ac:dyDescent="0.2">
      <c r="A15" s="78" t="s">
        <v>83</v>
      </c>
      <c r="B15" s="78" t="s">
        <v>187</v>
      </c>
      <c r="C15" s="78">
        <v>3</v>
      </c>
      <c r="D15" s="78" t="s">
        <v>299</v>
      </c>
      <c r="E15" s="78" t="s">
        <v>299</v>
      </c>
      <c r="F15" s="78" t="s">
        <v>375</v>
      </c>
      <c r="G15" s="76" t="s">
        <v>361</v>
      </c>
      <c r="H15" s="76" t="s">
        <v>707</v>
      </c>
      <c r="I15" s="87" t="s">
        <v>549</v>
      </c>
      <c r="J15" s="78" t="s">
        <v>262</v>
      </c>
      <c r="K15" s="80" t="s">
        <v>549</v>
      </c>
      <c r="L15" s="78" t="s">
        <v>299</v>
      </c>
    </row>
    <row r="16" spans="1:12" s="20" customFormat="1" ht="63.75" customHeight="1" thickBot="1" x14ac:dyDescent="0.25">
      <c r="A16" s="78" t="s">
        <v>78</v>
      </c>
      <c r="B16" s="78" t="s">
        <v>239</v>
      </c>
      <c r="C16" s="78">
        <v>1</v>
      </c>
      <c r="D16" s="78" t="s">
        <v>299</v>
      </c>
      <c r="E16" s="78" t="s">
        <v>376</v>
      </c>
      <c r="F16" s="78" t="s">
        <v>377</v>
      </c>
      <c r="G16" s="76" t="s">
        <v>361</v>
      </c>
      <c r="H16" s="76" t="s">
        <v>707</v>
      </c>
      <c r="I16" s="87" t="s">
        <v>549</v>
      </c>
      <c r="J16" s="78" t="s">
        <v>262</v>
      </c>
      <c r="K16" s="80" t="s">
        <v>549</v>
      </c>
      <c r="L16" s="78" t="s">
        <v>299</v>
      </c>
    </row>
    <row r="17" spans="1:12" s="1" customFormat="1" x14ac:dyDescent="0.25">
      <c r="A17" s="253"/>
      <c r="B17" s="254"/>
      <c r="C17" s="257" t="s">
        <v>279</v>
      </c>
      <c r="D17" s="257"/>
      <c r="E17" s="257"/>
      <c r="F17" s="254"/>
      <c r="G17" s="254"/>
      <c r="H17" s="254"/>
      <c r="I17" s="254"/>
      <c r="J17" s="257" t="s">
        <v>283</v>
      </c>
      <c r="K17" s="257"/>
      <c r="L17" s="259"/>
    </row>
    <row r="18" spans="1:12" s="1" customFormat="1" ht="14.25" x14ac:dyDescent="0.2">
      <c r="A18" s="255"/>
      <c r="B18" s="256"/>
      <c r="C18" s="256" t="s">
        <v>280</v>
      </c>
      <c r="D18" s="256"/>
      <c r="E18" s="256"/>
      <c r="F18" s="256"/>
      <c r="G18" s="256"/>
      <c r="H18" s="256"/>
      <c r="I18" s="256"/>
      <c r="J18" s="256" t="s">
        <v>460</v>
      </c>
      <c r="K18" s="256"/>
      <c r="L18" s="260"/>
    </row>
    <row r="19" spans="1:12" s="1" customFormat="1" ht="14.25" x14ac:dyDescent="0.2">
      <c r="A19" s="255"/>
      <c r="B19" s="256"/>
      <c r="C19" s="256"/>
      <c r="D19" s="256"/>
      <c r="E19" s="256"/>
      <c r="F19" s="256"/>
      <c r="G19" s="256"/>
      <c r="H19" s="256"/>
      <c r="I19" s="256"/>
      <c r="J19" s="256"/>
      <c r="K19" s="256"/>
      <c r="L19" s="260"/>
    </row>
    <row r="20" spans="1:12" s="1" customFormat="1" ht="14.25" x14ac:dyDescent="0.2">
      <c r="A20" s="247" t="s">
        <v>691</v>
      </c>
      <c r="B20" s="248"/>
      <c r="C20" s="248"/>
      <c r="D20" s="248"/>
      <c r="E20" s="248"/>
      <c r="F20" s="248"/>
      <c r="G20" s="256"/>
      <c r="H20" s="248" t="s">
        <v>708</v>
      </c>
      <c r="I20" s="248"/>
      <c r="J20" s="248"/>
      <c r="K20" s="248"/>
      <c r="L20" s="249"/>
    </row>
    <row r="21" spans="1:12" s="1" customFormat="1" ht="14.25" x14ac:dyDescent="0.2">
      <c r="A21" s="247" t="s">
        <v>282</v>
      </c>
      <c r="B21" s="248"/>
      <c r="C21" s="248"/>
      <c r="D21" s="248"/>
      <c r="E21" s="248"/>
      <c r="F21" s="248"/>
      <c r="G21" s="256"/>
      <c r="H21" s="248" t="s">
        <v>382</v>
      </c>
      <c r="I21" s="248"/>
      <c r="J21" s="248"/>
      <c r="K21" s="248"/>
      <c r="L21" s="249"/>
    </row>
    <row r="22" spans="1:12" s="1" customFormat="1" thickBot="1" x14ac:dyDescent="0.25">
      <c r="A22" s="250"/>
      <c r="B22" s="251"/>
      <c r="C22" s="251"/>
      <c r="D22" s="251"/>
      <c r="E22" s="251"/>
      <c r="F22" s="251"/>
      <c r="G22" s="258"/>
      <c r="H22" s="251"/>
      <c r="I22" s="251"/>
      <c r="J22" s="251"/>
      <c r="K22" s="251"/>
      <c r="L22" s="252"/>
    </row>
    <row r="23" spans="1:12" x14ac:dyDescent="0.25">
      <c r="A23" s="24"/>
      <c r="B23" s="24"/>
      <c r="C23" s="24"/>
      <c r="D23" s="24"/>
      <c r="E23" s="25"/>
      <c r="F23" s="24"/>
      <c r="G23" s="24"/>
      <c r="H23" s="24"/>
      <c r="I23" s="24"/>
      <c r="J23" s="24"/>
      <c r="K23" s="25"/>
      <c r="L23" s="25"/>
    </row>
  </sheetData>
  <mergeCells count="21">
    <mergeCell ref="I8:I10"/>
    <mergeCell ref="K8:K10"/>
    <mergeCell ref="A20:F20"/>
    <mergeCell ref="H20:L20"/>
    <mergeCell ref="A21:F22"/>
    <mergeCell ref="H21:L22"/>
    <mergeCell ref="A17:B19"/>
    <mergeCell ref="C17:E17"/>
    <mergeCell ref="F17:F19"/>
    <mergeCell ref="G17:G22"/>
    <mergeCell ref="H17:I19"/>
    <mergeCell ref="J17:K17"/>
    <mergeCell ref="L17:L19"/>
    <mergeCell ref="C18:E19"/>
    <mergeCell ref="J18:K19"/>
    <mergeCell ref="A6:L6"/>
    <mergeCell ref="A1:L1"/>
    <mergeCell ref="A2:H3"/>
    <mergeCell ref="I2:L3"/>
    <mergeCell ref="A4:L4"/>
    <mergeCell ref="A5:L5"/>
  </mergeCells>
  <pageMargins left="0.7" right="0.7" top="0.75" bottom="0.75" header="0.3" footer="0.3"/>
  <pageSetup scale="45" fitToHeight="0" orientation="landscape" horizontalDpi="4294967293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2" tint="-0.749992370372631"/>
    <pageSetUpPr fitToPage="1"/>
  </sheetPr>
  <dimension ref="A1:L17"/>
  <sheetViews>
    <sheetView view="pageBreakPreview" zoomScale="60" zoomScaleNormal="70" workbookViewId="0">
      <selection sqref="A1:L11"/>
    </sheetView>
  </sheetViews>
  <sheetFormatPr baseColWidth="10" defaultRowHeight="15" x14ac:dyDescent="0.25"/>
  <cols>
    <col min="1" max="1" width="12.5703125" style="11" customWidth="1"/>
    <col min="2" max="2" width="26.85546875" style="11" customWidth="1"/>
    <col min="3" max="3" width="9.28515625" style="11" customWidth="1"/>
    <col min="4" max="4" width="15.28515625" style="11" customWidth="1"/>
    <col min="5" max="5" width="15.42578125" style="13" customWidth="1"/>
    <col min="6" max="6" width="44.42578125" style="11" customWidth="1"/>
    <col min="7" max="7" width="24.42578125" style="11" customWidth="1"/>
    <col min="8" max="8" width="14.85546875" style="11" customWidth="1"/>
    <col min="9" max="10" width="20.85546875" style="11" customWidth="1"/>
    <col min="11" max="11" width="23" style="13" customWidth="1"/>
    <col min="12" max="12" width="23.7109375" style="13" customWidth="1"/>
    <col min="13" max="16384" width="11.42578125" style="11"/>
  </cols>
  <sheetData>
    <row r="1" spans="1:12" s="1" customFormat="1" ht="48.75" customHeight="1" thickBot="1" x14ac:dyDescent="0.25">
      <c r="A1" s="166" t="s">
        <v>558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8"/>
    </row>
    <row r="2" spans="1:12" s="1" customFormat="1" ht="15" customHeight="1" x14ac:dyDescent="0.2">
      <c r="A2" s="169" t="s">
        <v>570</v>
      </c>
      <c r="B2" s="170"/>
      <c r="C2" s="170"/>
      <c r="D2" s="170"/>
      <c r="E2" s="170"/>
      <c r="F2" s="170"/>
      <c r="G2" s="170"/>
      <c r="H2" s="171"/>
      <c r="I2" s="175" t="s">
        <v>680</v>
      </c>
      <c r="J2" s="176"/>
      <c r="K2" s="176"/>
      <c r="L2" s="177"/>
    </row>
    <row r="3" spans="1:12" s="1" customFormat="1" ht="15" customHeight="1" thickBot="1" x14ac:dyDescent="0.25">
      <c r="A3" s="172"/>
      <c r="B3" s="173"/>
      <c r="C3" s="173"/>
      <c r="D3" s="173"/>
      <c r="E3" s="173"/>
      <c r="F3" s="173"/>
      <c r="G3" s="173"/>
      <c r="H3" s="174"/>
      <c r="I3" s="178"/>
      <c r="J3" s="179"/>
      <c r="K3" s="179"/>
      <c r="L3" s="180"/>
    </row>
    <row r="4" spans="1:12" s="1" customFormat="1" ht="15" customHeight="1" thickBot="1" x14ac:dyDescent="0.25">
      <c r="A4" s="155" t="s">
        <v>621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7"/>
    </row>
    <row r="5" spans="1:12" s="1" customFormat="1" ht="16.5" thickBot="1" x14ac:dyDescent="0.25">
      <c r="A5" s="158" t="s">
        <v>622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60"/>
    </row>
    <row r="6" spans="1:12" s="1" customFormat="1" ht="15.75" customHeight="1" thickBot="1" x14ac:dyDescent="0.25">
      <c r="A6" s="161" t="s">
        <v>709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3"/>
    </row>
    <row r="7" spans="1:12" s="5" customFormat="1" ht="37.5" customHeight="1" thickBot="1" x14ac:dyDescent="0.25">
      <c r="A7" s="42" t="s">
        <v>7</v>
      </c>
      <c r="B7" s="42" t="s">
        <v>2</v>
      </c>
      <c r="C7" s="42" t="s">
        <v>0</v>
      </c>
      <c r="D7" s="42" t="s">
        <v>10</v>
      </c>
      <c r="E7" s="43" t="s">
        <v>1</v>
      </c>
      <c r="F7" s="42" t="s">
        <v>11</v>
      </c>
      <c r="G7" s="42" t="s">
        <v>8</v>
      </c>
      <c r="H7" s="42" t="s">
        <v>3</v>
      </c>
      <c r="I7" s="42" t="s">
        <v>4</v>
      </c>
      <c r="J7" s="42" t="s">
        <v>263</v>
      </c>
      <c r="K7" s="43" t="s">
        <v>5</v>
      </c>
      <c r="L7" s="43" t="s">
        <v>6</v>
      </c>
    </row>
    <row r="8" spans="1:12" s="118" customFormat="1" ht="86.25" customHeight="1" x14ac:dyDescent="0.2">
      <c r="A8" s="72" t="s">
        <v>265</v>
      </c>
      <c r="B8" s="72" t="s">
        <v>205</v>
      </c>
      <c r="C8" s="72">
        <v>1</v>
      </c>
      <c r="D8" s="72" t="s">
        <v>383</v>
      </c>
      <c r="E8" s="72" t="s">
        <v>384</v>
      </c>
      <c r="F8" s="72" t="s">
        <v>385</v>
      </c>
      <c r="G8" s="72" t="s">
        <v>386</v>
      </c>
      <c r="H8" s="72" t="s">
        <v>710</v>
      </c>
      <c r="I8" s="192">
        <v>44561</v>
      </c>
      <c r="J8" s="72" t="s">
        <v>260</v>
      </c>
      <c r="K8" s="195">
        <v>8990</v>
      </c>
      <c r="L8" s="72" t="s">
        <v>528</v>
      </c>
    </row>
    <row r="9" spans="1:12" s="118" customFormat="1" ht="65.25" customHeight="1" x14ac:dyDescent="0.2">
      <c r="A9" s="74" t="s">
        <v>267</v>
      </c>
      <c r="B9" s="74" t="s">
        <v>170</v>
      </c>
      <c r="C9" s="74">
        <v>1</v>
      </c>
      <c r="D9" s="74" t="s">
        <v>387</v>
      </c>
      <c r="E9" s="74" t="s">
        <v>388</v>
      </c>
      <c r="F9" s="74" t="s">
        <v>389</v>
      </c>
      <c r="G9" s="72" t="s">
        <v>386</v>
      </c>
      <c r="H9" s="72" t="s">
        <v>710</v>
      </c>
      <c r="I9" s="193"/>
      <c r="J9" s="74" t="s">
        <v>260</v>
      </c>
      <c r="K9" s="196"/>
      <c r="L9" s="74" t="s">
        <v>528</v>
      </c>
    </row>
    <row r="10" spans="1:12" s="118" customFormat="1" ht="81" customHeight="1" x14ac:dyDescent="0.2">
      <c r="A10" s="74" t="s">
        <v>399</v>
      </c>
      <c r="B10" s="74" t="s">
        <v>390</v>
      </c>
      <c r="C10" s="74">
        <v>1</v>
      </c>
      <c r="D10" s="74" t="s">
        <v>391</v>
      </c>
      <c r="E10" s="74" t="s">
        <v>392</v>
      </c>
      <c r="F10" s="74" t="s">
        <v>393</v>
      </c>
      <c r="G10" s="72" t="s">
        <v>386</v>
      </c>
      <c r="H10" s="72" t="s">
        <v>710</v>
      </c>
      <c r="I10" s="194"/>
      <c r="J10" s="74" t="s">
        <v>260</v>
      </c>
      <c r="K10" s="197"/>
      <c r="L10" s="74" t="s">
        <v>528</v>
      </c>
    </row>
    <row r="11" spans="1:12" s="118" customFormat="1" ht="87.75" customHeight="1" thickBot="1" x14ac:dyDescent="0.25">
      <c r="A11" s="119" t="s">
        <v>400</v>
      </c>
      <c r="B11" s="119" t="s">
        <v>394</v>
      </c>
      <c r="C11" s="119">
        <v>1</v>
      </c>
      <c r="D11" s="119" t="s">
        <v>395</v>
      </c>
      <c r="E11" s="119" t="s">
        <v>323</v>
      </c>
      <c r="F11" s="119" t="s">
        <v>397</v>
      </c>
      <c r="G11" s="120" t="s">
        <v>386</v>
      </c>
      <c r="H11" s="72" t="s">
        <v>710</v>
      </c>
      <c r="I11" s="121">
        <v>44561</v>
      </c>
      <c r="J11" s="119" t="s">
        <v>260</v>
      </c>
      <c r="K11" s="122">
        <v>4900</v>
      </c>
      <c r="L11" s="119" t="s">
        <v>528</v>
      </c>
    </row>
    <row r="12" spans="1:12" s="1" customFormat="1" x14ac:dyDescent="0.25">
      <c r="A12" s="253"/>
      <c r="B12" s="254"/>
      <c r="C12" s="257" t="s">
        <v>279</v>
      </c>
      <c r="D12" s="257"/>
      <c r="E12" s="257"/>
      <c r="F12" s="254"/>
      <c r="G12" s="254"/>
      <c r="H12" s="254"/>
      <c r="I12" s="254"/>
      <c r="J12" s="257" t="s">
        <v>283</v>
      </c>
      <c r="K12" s="257"/>
      <c r="L12" s="259"/>
    </row>
    <row r="13" spans="1:12" s="1" customFormat="1" ht="14.25" x14ac:dyDescent="0.2">
      <c r="A13" s="255"/>
      <c r="B13" s="256"/>
      <c r="C13" s="256" t="s">
        <v>280</v>
      </c>
      <c r="D13" s="256"/>
      <c r="E13" s="256"/>
      <c r="F13" s="256"/>
      <c r="G13" s="256"/>
      <c r="H13" s="256"/>
      <c r="I13" s="256"/>
      <c r="J13" s="256" t="s">
        <v>280</v>
      </c>
      <c r="K13" s="256"/>
      <c r="L13" s="260"/>
    </row>
    <row r="14" spans="1:12" s="1" customFormat="1" ht="14.25" x14ac:dyDescent="0.2">
      <c r="A14" s="255"/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60"/>
    </row>
    <row r="15" spans="1:12" s="1" customFormat="1" ht="14.25" x14ac:dyDescent="0.2">
      <c r="A15" s="247" t="s">
        <v>711</v>
      </c>
      <c r="B15" s="248"/>
      <c r="C15" s="248"/>
      <c r="D15" s="248"/>
      <c r="E15" s="248"/>
      <c r="F15" s="248"/>
      <c r="G15" s="256"/>
      <c r="H15" s="248" t="s">
        <v>710</v>
      </c>
      <c r="I15" s="248"/>
      <c r="J15" s="248"/>
      <c r="K15" s="248"/>
      <c r="L15" s="249"/>
    </row>
    <row r="16" spans="1:12" s="1" customFormat="1" ht="14.25" x14ac:dyDescent="0.2">
      <c r="A16" s="247" t="s">
        <v>282</v>
      </c>
      <c r="B16" s="248"/>
      <c r="C16" s="248"/>
      <c r="D16" s="248"/>
      <c r="E16" s="248"/>
      <c r="F16" s="248"/>
      <c r="G16" s="256"/>
      <c r="H16" s="248" t="s">
        <v>403</v>
      </c>
      <c r="I16" s="248"/>
      <c r="J16" s="248"/>
      <c r="K16" s="248"/>
      <c r="L16" s="249"/>
    </row>
    <row r="17" spans="1:12" s="1" customFormat="1" thickBot="1" x14ac:dyDescent="0.25">
      <c r="A17" s="250"/>
      <c r="B17" s="251"/>
      <c r="C17" s="251"/>
      <c r="D17" s="251"/>
      <c r="E17" s="251"/>
      <c r="F17" s="251"/>
      <c r="G17" s="258"/>
      <c r="H17" s="251"/>
      <c r="I17" s="251"/>
      <c r="J17" s="251"/>
      <c r="K17" s="251"/>
      <c r="L17" s="252"/>
    </row>
  </sheetData>
  <mergeCells count="21">
    <mergeCell ref="K8:K10"/>
    <mergeCell ref="I8:I10"/>
    <mergeCell ref="A6:L6"/>
    <mergeCell ref="A1:L1"/>
    <mergeCell ref="A2:H3"/>
    <mergeCell ref="I2:L3"/>
    <mergeCell ref="A4:L4"/>
    <mergeCell ref="A5:L5"/>
    <mergeCell ref="A15:F15"/>
    <mergeCell ref="H15:L15"/>
    <mergeCell ref="A16:F17"/>
    <mergeCell ref="H16:L17"/>
    <mergeCell ref="A12:B14"/>
    <mergeCell ref="C12:E12"/>
    <mergeCell ref="F12:F14"/>
    <mergeCell ref="G12:G17"/>
    <mergeCell ref="H12:I14"/>
    <mergeCell ref="J12:K12"/>
    <mergeCell ref="L12:L14"/>
    <mergeCell ref="C13:E14"/>
    <mergeCell ref="J13:K14"/>
  </mergeCells>
  <pageMargins left="0.7" right="0.7" top="0.75" bottom="0.75" header="0.3" footer="0.3"/>
  <pageSetup scale="48" fitToHeight="0" orientation="landscape" horizontalDpi="4294967293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/>
    <pageSetUpPr fitToPage="1"/>
  </sheetPr>
  <dimension ref="A1:L22"/>
  <sheetViews>
    <sheetView view="pageBreakPreview" zoomScale="60" zoomScaleNormal="70" workbookViewId="0">
      <selection activeCell="K13" sqref="K13:K15"/>
    </sheetView>
  </sheetViews>
  <sheetFormatPr baseColWidth="10" defaultRowHeight="15" x14ac:dyDescent="0.25"/>
  <cols>
    <col min="1" max="2" width="14" style="11" customWidth="1"/>
    <col min="3" max="3" width="16.28515625" style="11" customWidth="1"/>
    <col min="4" max="4" width="20.140625" style="11" customWidth="1"/>
    <col min="5" max="5" width="15.42578125" style="13" customWidth="1"/>
    <col min="6" max="6" width="41.7109375" style="11" customWidth="1"/>
    <col min="7" max="7" width="24.42578125" style="11" customWidth="1"/>
    <col min="8" max="8" width="19.7109375" style="11" customWidth="1"/>
    <col min="9" max="9" width="26" style="11" customWidth="1"/>
    <col min="10" max="10" width="32.28515625" style="11" customWidth="1"/>
    <col min="11" max="11" width="23" style="13" customWidth="1"/>
    <col min="12" max="12" width="26.85546875" style="13" customWidth="1"/>
    <col min="13" max="16384" width="11.42578125" style="11"/>
  </cols>
  <sheetData>
    <row r="1" spans="1:12" s="104" customFormat="1" ht="43.5" customHeight="1" thickBot="1" x14ac:dyDescent="0.4">
      <c r="A1" s="166" t="s">
        <v>558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8"/>
    </row>
    <row r="2" spans="1:12" s="1" customFormat="1" ht="15" customHeight="1" x14ac:dyDescent="0.2">
      <c r="A2" s="169" t="s">
        <v>564</v>
      </c>
      <c r="B2" s="170"/>
      <c r="C2" s="170"/>
      <c r="D2" s="170"/>
      <c r="E2" s="170"/>
      <c r="F2" s="170"/>
      <c r="G2" s="170"/>
      <c r="H2" s="171"/>
      <c r="I2" s="176" t="s">
        <v>680</v>
      </c>
      <c r="J2" s="176"/>
      <c r="K2" s="176"/>
      <c r="L2" s="177"/>
    </row>
    <row r="3" spans="1:12" s="1" customFormat="1" ht="15" customHeight="1" thickBot="1" x14ac:dyDescent="0.25">
      <c r="A3" s="187"/>
      <c r="B3" s="188"/>
      <c r="C3" s="188"/>
      <c r="D3" s="188"/>
      <c r="E3" s="188"/>
      <c r="F3" s="188"/>
      <c r="G3" s="188"/>
      <c r="H3" s="189"/>
      <c r="I3" s="190"/>
      <c r="J3" s="190"/>
      <c r="K3" s="190"/>
      <c r="L3" s="191"/>
    </row>
    <row r="4" spans="1:12" s="1" customFormat="1" ht="15" customHeight="1" thickBot="1" x14ac:dyDescent="0.25">
      <c r="A4" s="155" t="s">
        <v>623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7"/>
    </row>
    <row r="5" spans="1:12" s="1" customFormat="1" ht="16.5" thickBot="1" x14ac:dyDescent="0.25">
      <c r="A5" s="158" t="s">
        <v>624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60"/>
    </row>
    <row r="6" spans="1:12" s="1" customFormat="1" ht="15.75" customHeight="1" thickBot="1" x14ac:dyDescent="0.25">
      <c r="A6" s="161" t="s">
        <v>712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3"/>
    </row>
    <row r="7" spans="1:12" s="23" customFormat="1" ht="39" customHeight="1" thickBot="1" x14ac:dyDescent="0.25">
      <c r="A7" s="42" t="s">
        <v>7</v>
      </c>
      <c r="B7" s="42" t="s">
        <v>2</v>
      </c>
      <c r="C7" s="42" t="s">
        <v>0</v>
      </c>
      <c r="D7" s="42" t="s">
        <v>10</v>
      </c>
      <c r="E7" s="43" t="s">
        <v>1</v>
      </c>
      <c r="F7" s="42" t="s">
        <v>11</v>
      </c>
      <c r="G7" s="42" t="s">
        <v>8</v>
      </c>
      <c r="H7" s="42" t="s">
        <v>3</v>
      </c>
      <c r="I7" s="42" t="s">
        <v>4</v>
      </c>
      <c r="J7" s="42" t="s">
        <v>263</v>
      </c>
      <c r="K7" s="43" t="s">
        <v>5</v>
      </c>
      <c r="L7" s="43" t="s">
        <v>6</v>
      </c>
    </row>
    <row r="8" spans="1:12" s="20" customFormat="1" ht="69" customHeight="1" x14ac:dyDescent="0.2">
      <c r="A8" s="76" t="s">
        <v>41</v>
      </c>
      <c r="B8" s="76" t="s">
        <v>15</v>
      </c>
      <c r="C8" s="76">
        <v>1</v>
      </c>
      <c r="D8" s="76" t="s">
        <v>299</v>
      </c>
      <c r="E8" s="76" t="s">
        <v>294</v>
      </c>
      <c r="F8" s="76" t="s">
        <v>295</v>
      </c>
      <c r="G8" s="76" t="s">
        <v>296</v>
      </c>
      <c r="H8" s="76" t="s">
        <v>713</v>
      </c>
      <c r="I8" s="123" t="s">
        <v>549</v>
      </c>
      <c r="J8" s="76" t="s">
        <v>262</v>
      </c>
      <c r="K8" s="80" t="s">
        <v>567</v>
      </c>
      <c r="L8" s="76" t="s">
        <v>299</v>
      </c>
    </row>
    <row r="9" spans="1:12" s="20" customFormat="1" ht="48.75" customHeight="1" x14ac:dyDescent="0.2">
      <c r="A9" s="78" t="s">
        <v>41</v>
      </c>
      <c r="B9" s="78" t="s">
        <v>15</v>
      </c>
      <c r="C9" s="78">
        <v>1</v>
      </c>
      <c r="D9" s="78" t="s">
        <v>299</v>
      </c>
      <c r="E9" s="78" t="s">
        <v>294</v>
      </c>
      <c r="F9" s="78" t="s">
        <v>297</v>
      </c>
      <c r="G9" s="76" t="s">
        <v>296</v>
      </c>
      <c r="H9" s="76" t="s">
        <v>713</v>
      </c>
      <c r="I9" s="123" t="s">
        <v>549</v>
      </c>
      <c r="J9" s="78" t="s">
        <v>262</v>
      </c>
      <c r="K9" s="90" t="s">
        <v>567</v>
      </c>
      <c r="L9" s="78" t="s">
        <v>299</v>
      </c>
    </row>
    <row r="10" spans="1:12" s="20" customFormat="1" ht="59.25" customHeight="1" x14ac:dyDescent="0.2">
      <c r="A10" s="78" t="s">
        <v>275</v>
      </c>
      <c r="B10" s="78" t="s">
        <v>229</v>
      </c>
      <c r="C10" s="78">
        <v>1</v>
      </c>
      <c r="D10" s="78" t="s">
        <v>299</v>
      </c>
      <c r="E10" s="78" t="s">
        <v>304</v>
      </c>
      <c r="F10" s="78" t="s">
        <v>305</v>
      </c>
      <c r="G10" s="76" t="s">
        <v>296</v>
      </c>
      <c r="H10" s="76" t="s">
        <v>713</v>
      </c>
      <c r="I10" s="123" t="s">
        <v>549</v>
      </c>
      <c r="J10" s="78" t="s">
        <v>262</v>
      </c>
      <c r="K10" s="90" t="s">
        <v>567</v>
      </c>
      <c r="L10" s="78" t="s">
        <v>299</v>
      </c>
    </row>
    <row r="11" spans="1:12" s="20" customFormat="1" ht="69.75" customHeight="1" x14ac:dyDescent="0.2">
      <c r="A11" s="78" t="s">
        <v>41</v>
      </c>
      <c r="B11" s="78" t="s">
        <v>15</v>
      </c>
      <c r="C11" s="78">
        <v>1</v>
      </c>
      <c r="D11" s="78" t="s">
        <v>299</v>
      </c>
      <c r="E11" s="78" t="s">
        <v>304</v>
      </c>
      <c r="F11" s="78" t="s">
        <v>306</v>
      </c>
      <c r="G11" s="76" t="s">
        <v>296</v>
      </c>
      <c r="H11" s="76" t="s">
        <v>713</v>
      </c>
      <c r="I11" s="78" t="s">
        <v>549</v>
      </c>
      <c r="J11" s="78" t="s">
        <v>262</v>
      </c>
      <c r="K11" s="90" t="s">
        <v>567</v>
      </c>
      <c r="L11" s="78" t="s">
        <v>307</v>
      </c>
    </row>
    <row r="12" spans="1:12" s="20" customFormat="1" ht="48.75" customHeight="1" x14ac:dyDescent="0.2">
      <c r="A12" s="78" t="s">
        <v>269</v>
      </c>
      <c r="B12" s="78" t="s">
        <v>220</v>
      </c>
      <c r="C12" s="78">
        <v>1</v>
      </c>
      <c r="D12" s="78" t="s">
        <v>178</v>
      </c>
      <c r="E12" s="78" t="s">
        <v>308</v>
      </c>
      <c r="F12" s="78" t="s">
        <v>416</v>
      </c>
      <c r="G12" s="76" t="s">
        <v>296</v>
      </c>
      <c r="H12" s="76" t="s">
        <v>713</v>
      </c>
      <c r="I12" s="89">
        <v>44375</v>
      </c>
      <c r="J12" s="78" t="s">
        <v>264</v>
      </c>
      <c r="K12" s="90">
        <v>4900</v>
      </c>
      <c r="L12" s="78" t="s">
        <v>527</v>
      </c>
    </row>
    <row r="13" spans="1:12" s="20" customFormat="1" ht="69" customHeight="1" x14ac:dyDescent="0.2">
      <c r="A13" s="78" t="s">
        <v>53</v>
      </c>
      <c r="B13" s="78" t="s">
        <v>309</v>
      </c>
      <c r="C13" s="78">
        <v>1</v>
      </c>
      <c r="D13" s="78" t="s">
        <v>310</v>
      </c>
      <c r="E13" s="78" t="s">
        <v>311</v>
      </c>
      <c r="F13" s="78" t="s">
        <v>312</v>
      </c>
      <c r="G13" s="76" t="s">
        <v>296</v>
      </c>
      <c r="H13" s="76" t="s">
        <v>713</v>
      </c>
      <c r="I13" s="181">
        <v>43376</v>
      </c>
      <c r="J13" s="78" t="s">
        <v>264</v>
      </c>
      <c r="K13" s="183">
        <v>6890</v>
      </c>
      <c r="L13" s="78" t="s">
        <v>299</v>
      </c>
    </row>
    <row r="14" spans="1:12" s="20" customFormat="1" ht="66.75" customHeight="1" x14ac:dyDescent="0.2">
      <c r="A14" s="78" t="s">
        <v>267</v>
      </c>
      <c r="B14" s="78" t="s">
        <v>170</v>
      </c>
      <c r="C14" s="78">
        <v>1</v>
      </c>
      <c r="D14" s="78" t="s">
        <v>214</v>
      </c>
      <c r="E14" s="78" t="s">
        <v>313</v>
      </c>
      <c r="F14" s="78" t="s">
        <v>36</v>
      </c>
      <c r="G14" s="76" t="s">
        <v>296</v>
      </c>
      <c r="H14" s="76" t="s">
        <v>713</v>
      </c>
      <c r="I14" s="182"/>
      <c r="J14" s="78" t="s">
        <v>264</v>
      </c>
      <c r="K14" s="184"/>
      <c r="L14" s="78" t="s">
        <v>299</v>
      </c>
    </row>
    <row r="15" spans="1:12" s="20" customFormat="1" ht="72" customHeight="1" x14ac:dyDescent="0.2">
      <c r="A15" s="78" t="s">
        <v>268</v>
      </c>
      <c r="B15" s="78" t="s">
        <v>174</v>
      </c>
      <c r="C15" s="78">
        <v>1</v>
      </c>
      <c r="D15" s="78" t="s">
        <v>314</v>
      </c>
      <c r="E15" s="78" t="s">
        <v>315</v>
      </c>
      <c r="F15" s="78" t="s">
        <v>36</v>
      </c>
      <c r="G15" s="76" t="s">
        <v>296</v>
      </c>
      <c r="H15" s="76" t="s">
        <v>713</v>
      </c>
      <c r="I15" s="185"/>
      <c r="J15" s="78" t="s">
        <v>264</v>
      </c>
      <c r="K15" s="186"/>
      <c r="L15" s="78" t="s">
        <v>299</v>
      </c>
    </row>
    <row r="16" spans="1:12" s="20" customFormat="1" ht="64.5" customHeight="1" thickBot="1" x14ac:dyDescent="0.25">
      <c r="A16" s="82" t="s">
        <v>278</v>
      </c>
      <c r="B16" s="82" t="s">
        <v>250</v>
      </c>
      <c r="C16" s="82">
        <v>1</v>
      </c>
      <c r="D16" s="82" t="s">
        <v>316</v>
      </c>
      <c r="E16" s="82" t="s">
        <v>317</v>
      </c>
      <c r="F16" s="82" t="s">
        <v>318</v>
      </c>
      <c r="G16" s="83" t="s">
        <v>296</v>
      </c>
      <c r="H16" s="76" t="s">
        <v>713</v>
      </c>
      <c r="I16" s="124">
        <v>43281</v>
      </c>
      <c r="J16" s="82" t="s">
        <v>264</v>
      </c>
      <c r="K16" s="125">
        <v>4800</v>
      </c>
      <c r="L16" s="82" t="s">
        <v>319</v>
      </c>
    </row>
    <row r="17" spans="1:12" s="1" customFormat="1" x14ac:dyDescent="0.25">
      <c r="A17" s="253"/>
      <c r="B17" s="254"/>
      <c r="C17" s="257" t="s">
        <v>279</v>
      </c>
      <c r="D17" s="257"/>
      <c r="E17" s="257"/>
      <c r="F17" s="254"/>
      <c r="G17" s="254"/>
      <c r="H17" s="254"/>
      <c r="I17" s="254"/>
      <c r="J17" s="257" t="s">
        <v>283</v>
      </c>
      <c r="K17" s="257"/>
      <c r="L17" s="259"/>
    </row>
    <row r="18" spans="1:12" s="1" customFormat="1" ht="14.25" x14ac:dyDescent="0.2">
      <c r="A18" s="255"/>
      <c r="B18" s="256"/>
      <c r="C18" s="256" t="s">
        <v>280</v>
      </c>
      <c r="D18" s="256"/>
      <c r="E18" s="256"/>
      <c r="F18" s="256"/>
      <c r="G18" s="256"/>
      <c r="H18" s="256"/>
      <c r="I18" s="256"/>
      <c r="J18" s="256" t="s">
        <v>568</v>
      </c>
      <c r="K18" s="256"/>
      <c r="L18" s="260"/>
    </row>
    <row r="19" spans="1:12" s="1" customFormat="1" ht="14.25" x14ac:dyDescent="0.2">
      <c r="A19" s="255"/>
      <c r="B19" s="256"/>
      <c r="C19" s="256"/>
      <c r="D19" s="256"/>
      <c r="E19" s="256"/>
      <c r="F19" s="256"/>
      <c r="G19" s="256"/>
      <c r="H19" s="256"/>
      <c r="I19" s="256"/>
      <c r="J19" s="256"/>
      <c r="K19" s="256"/>
      <c r="L19" s="260"/>
    </row>
    <row r="20" spans="1:12" s="1" customFormat="1" ht="14.25" x14ac:dyDescent="0.2">
      <c r="A20" s="247" t="s">
        <v>714</v>
      </c>
      <c r="B20" s="248"/>
      <c r="C20" s="248"/>
      <c r="D20" s="248"/>
      <c r="E20" s="248"/>
      <c r="F20" s="248"/>
      <c r="G20" s="256"/>
      <c r="H20" s="248" t="s">
        <v>713</v>
      </c>
      <c r="I20" s="248"/>
      <c r="J20" s="248"/>
      <c r="K20" s="248"/>
      <c r="L20" s="249"/>
    </row>
    <row r="21" spans="1:12" s="1" customFormat="1" ht="14.25" x14ac:dyDescent="0.2">
      <c r="A21" s="247" t="s">
        <v>282</v>
      </c>
      <c r="B21" s="248"/>
      <c r="C21" s="248"/>
      <c r="D21" s="248"/>
      <c r="E21" s="248"/>
      <c r="F21" s="248"/>
      <c r="G21" s="256"/>
      <c r="H21" s="248" t="s">
        <v>293</v>
      </c>
      <c r="I21" s="248"/>
      <c r="J21" s="248"/>
      <c r="K21" s="248"/>
      <c r="L21" s="249"/>
    </row>
    <row r="22" spans="1:12" s="1" customFormat="1" thickBot="1" x14ac:dyDescent="0.25">
      <c r="A22" s="250"/>
      <c r="B22" s="251"/>
      <c r="C22" s="251"/>
      <c r="D22" s="251"/>
      <c r="E22" s="251"/>
      <c r="F22" s="251"/>
      <c r="G22" s="258"/>
      <c r="H22" s="251"/>
      <c r="I22" s="251"/>
      <c r="J22" s="251"/>
      <c r="K22" s="251"/>
      <c r="L22" s="252"/>
    </row>
  </sheetData>
  <mergeCells count="21">
    <mergeCell ref="I13:I15"/>
    <mergeCell ref="K13:K15"/>
    <mergeCell ref="A20:F20"/>
    <mergeCell ref="H20:L20"/>
    <mergeCell ref="A21:F22"/>
    <mergeCell ref="H21:L22"/>
    <mergeCell ref="A17:B19"/>
    <mergeCell ref="C17:E17"/>
    <mergeCell ref="F17:F19"/>
    <mergeCell ref="G17:G22"/>
    <mergeCell ref="H17:I19"/>
    <mergeCell ref="J17:K17"/>
    <mergeCell ref="L17:L19"/>
    <mergeCell ref="C18:E19"/>
    <mergeCell ref="J18:K19"/>
    <mergeCell ref="A6:L6"/>
    <mergeCell ref="A1:L1"/>
    <mergeCell ref="A2:H3"/>
    <mergeCell ref="I2:L3"/>
    <mergeCell ref="A4:L4"/>
    <mergeCell ref="A5:L5"/>
  </mergeCells>
  <pageMargins left="0.7" right="0.7" top="0.75" bottom="0.75" header="0.3" footer="0.3"/>
  <pageSetup scale="44" fitToHeight="0" orientation="landscape" horizontalDpi="4294967293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-0.499984740745262"/>
    <pageSetUpPr fitToPage="1"/>
  </sheetPr>
  <dimension ref="A1:L15"/>
  <sheetViews>
    <sheetView view="pageBreakPreview" topLeftCell="A4" zoomScale="60" zoomScaleNormal="70" workbookViewId="0">
      <selection activeCell="S22" sqref="S22"/>
    </sheetView>
  </sheetViews>
  <sheetFormatPr baseColWidth="10" defaultRowHeight="15" x14ac:dyDescent="0.25"/>
  <cols>
    <col min="1" max="1" width="14.7109375" style="11" customWidth="1"/>
    <col min="2" max="2" width="26.85546875" style="11" customWidth="1"/>
    <col min="3" max="3" width="14" style="11" customWidth="1"/>
    <col min="4" max="4" width="15.28515625" style="11" customWidth="1"/>
    <col min="5" max="5" width="15.42578125" style="13" customWidth="1"/>
    <col min="6" max="6" width="41.7109375" style="11" customWidth="1"/>
    <col min="7" max="7" width="24.42578125" style="11" customWidth="1"/>
    <col min="8" max="8" width="17.85546875" style="11" customWidth="1"/>
    <col min="9" max="10" width="20.85546875" style="11" customWidth="1"/>
    <col min="11" max="11" width="23" style="13" customWidth="1"/>
    <col min="12" max="12" width="23.7109375" style="13" customWidth="1"/>
    <col min="13" max="16384" width="11.42578125" style="11"/>
  </cols>
  <sheetData>
    <row r="1" spans="1:12" s="104" customFormat="1" ht="37.5" customHeight="1" thickBot="1" x14ac:dyDescent="0.4">
      <c r="A1" s="166" t="s">
        <v>558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8"/>
    </row>
    <row r="2" spans="1:12" s="1" customFormat="1" ht="15" customHeight="1" x14ac:dyDescent="0.2">
      <c r="A2" s="169" t="s">
        <v>550</v>
      </c>
      <c r="B2" s="170"/>
      <c r="C2" s="170"/>
      <c r="D2" s="170"/>
      <c r="E2" s="170"/>
      <c r="F2" s="170"/>
      <c r="G2" s="170"/>
      <c r="H2" s="170"/>
      <c r="I2" s="175" t="s">
        <v>680</v>
      </c>
      <c r="J2" s="176"/>
      <c r="K2" s="176"/>
      <c r="L2" s="177"/>
    </row>
    <row r="3" spans="1:12" s="1" customFormat="1" ht="15" customHeight="1" thickBot="1" x14ac:dyDescent="0.25">
      <c r="A3" s="172"/>
      <c r="B3" s="173"/>
      <c r="C3" s="173"/>
      <c r="D3" s="173"/>
      <c r="E3" s="173"/>
      <c r="F3" s="173"/>
      <c r="G3" s="173"/>
      <c r="H3" s="173"/>
      <c r="I3" s="178"/>
      <c r="J3" s="179"/>
      <c r="K3" s="179"/>
      <c r="L3" s="180"/>
    </row>
    <row r="4" spans="1:12" s="1" customFormat="1" ht="15" customHeight="1" thickBot="1" x14ac:dyDescent="0.25">
      <c r="A4" s="155" t="s">
        <v>625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7"/>
    </row>
    <row r="5" spans="1:12" s="1" customFormat="1" ht="16.5" thickBot="1" x14ac:dyDescent="0.25">
      <c r="A5" s="158" t="s">
        <v>626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60"/>
    </row>
    <row r="6" spans="1:12" s="1" customFormat="1" ht="15.75" customHeight="1" thickBot="1" x14ac:dyDescent="0.25">
      <c r="A6" s="161" t="s">
        <v>716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3"/>
    </row>
    <row r="7" spans="1:12" s="5" customFormat="1" ht="36" customHeight="1" thickBot="1" x14ac:dyDescent="0.25">
      <c r="A7" s="42" t="s">
        <v>7</v>
      </c>
      <c r="B7" s="42" t="s">
        <v>2</v>
      </c>
      <c r="C7" s="42" t="s">
        <v>0</v>
      </c>
      <c r="D7" s="42" t="s">
        <v>10</v>
      </c>
      <c r="E7" s="43" t="s">
        <v>1</v>
      </c>
      <c r="F7" s="42" t="s">
        <v>11</v>
      </c>
      <c r="G7" s="42" t="s">
        <v>8</v>
      </c>
      <c r="H7" s="42" t="s">
        <v>3</v>
      </c>
      <c r="I7" s="42" t="s">
        <v>4</v>
      </c>
      <c r="J7" s="42" t="s">
        <v>263</v>
      </c>
      <c r="K7" s="43" t="s">
        <v>5</v>
      </c>
      <c r="L7" s="43" t="s">
        <v>6</v>
      </c>
    </row>
    <row r="8" spans="1:12" s="8" customFormat="1" ht="85.5" customHeight="1" x14ac:dyDescent="0.2">
      <c r="A8" s="72" t="s">
        <v>275</v>
      </c>
      <c r="B8" s="72" t="s">
        <v>298</v>
      </c>
      <c r="C8" s="72">
        <v>1</v>
      </c>
      <c r="D8" s="72" t="s">
        <v>404</v>
      </c>
      <c r="E8" s="72" t="s">
        <v>405</v>
      </c>
      <c r="F8" s="72" t="s">
        <v>406</v>
      </c>
      <c r="G8" s="72" t="s">
        <v>407</v>
      </c>
      <c r="H8" s="72" t="s">
        <v>717</v>
      </c>
      <c r="I8" s="126" t="s">
        <v>549</v>
      </c>
      <c r="J8" s="72" t="s">
        <v>262</v>
      </c>
      <c r="K8" s="73" t="s">
        <v>549</v>
      </c>
      <c r="L8" s="72" t="s">
        <v>299</v>
      </c>
    </row>
    <row r="9" spans="1:12" s="8" customFormat="1" ht="77.25" customHeight="1" x14ac:dyDescent="0.2">
      <c r="A9" s="74" t="s">
        <v>417</v>
      </c>
      <c r="B9" s="74" t="s">
        <v>15</v>
      </c>
      <c r="C9" s="74">
        <v>1</v>
      </c>
      <c r="D9" s="74" t="s">
        <v>404</v>
      </c>
      <c r="E9" s="74" t="s">
        <v>408</v>
      </c>
      <c r="F9" s="74" t="s">
        <v>409</v>
      </c>
      <c r="G9" s="72" t="s">
        <v>715</v>
      </c>
      <c r="H9" s="72" t="s">
        <v>717</v>
      </c>
      <c r="I9" s="126" t="s">
        <v>549</v>
      </c>
      <c r="J9" s="72" t="s">
        <v>262</v>
      </c>
      <c r="K9" s="73" t="s">
        <v>549</v>
      </c>
      <c r="L9" s="74" t="s">
        <v>299</v>
      </c>
    </row>
    <row r="10" spans="1:12" s="8" customFormat="1" ht="61.5" customHeight="1" x14ac:dyDescent="0.2">
      <c r="A10" s="74" t="s">
        <v>78</v>
      </c>
      <c r="B10" s="74" t="s">
        <v>239</v>
      </c>
      <c r="C10" s="74">
        <v>1</v>
      </c>
      <c r="D10" s="74" t="s">
        <v>404</v>
      </c>
      <c r="E10" s="74" t="s">
        <v>410</v>
      </c>
      <c r="F10" s="74" t="s">
        <v>341</v>
      </c>
      <c r="G10" s="72" t="s">
        <v>407</v>
      </c>
      <c r="H10" s="72" t="s">
        <v>717</v>
      </c>
      <c r="I10" s="126" t="s">
        <v>549</v>
      </c>
      <c r="J10" s="72" t="s">
        <v>262</v>
      </c>
      <c r="K10" s="73" t="s">
        <v>549</v>
      </c>
      <c r="L10" s="74" t="s">
        <v>299</v>
      </c>
    </row>
    <row r="11" spans="1:12" s="8" customFormat="1" ht="64.5" customHeight="1" x14ac:dyDescent="0.2">
      <c r="A11" s="74" t="s">
        <v>78</v>
      </c>
      <c r="B11" s="74" t="s">
        <v>239</v>
      </c>
      <c r="C11" s="74">
        <v>1</v>
      </c>
      <c r="D11" s="74" t="s">
        <v>225</v>
      </c>
      <c r="E11" s="74" t="s">
        <v>411</v>
      </c>
      <c r="F11" s="74" t="s">
        <v>36</v>
      </c>
      <c r="G11" s="72" t="s">
        <v>407</v>
      </c>
      <c r="H11" s="72" t="s">
        <v>717</v>
      </c>
      <c r="I11" s="74" t="s">
        <v>549</v>
      </c>
      <c r="J11" s="72" t="s">
        <v>262</v>
      </c>
      <c r="K11" s="73" t="s">
        <v>549</v>
      </c>
      <c r="L11" s="74" t="s">
        <v>299</v>
      </c>
    </row>
    <row r="12" spans="1:12" s="20" customFormat="1" ht="66" customHeight="1" x14ac:dyDescent="0.2">
      <c r="A12" s="78" t="s">
        <v>342</v>
      </c>
      <c r="B12" s="78" t="s">
        <v>309</v>
      </c>
      <c r="C12" s="78">
        <v>1</v>
      </c>
      <c r="D12" s="78" t="s">
        <v>214</v>
      </c>
      <c r="E12" s="78" t="s">
        <v>412</v>
      </c>
      <c r="F12" s="78" t="s">
        <v>36</v>
      </c>
      <c r="G12" s="76" t="s">
        <v>407</v>
      </c>
      <c r="H12" s="72" t="s">
        <v>717</v>
      </c>
      <c r="I12" s="181">
        <v>43091</v>
      </c>
      <c r="J12" s="78" t="s">
        <v>264</v>
      </c>
      <c r="K12" s="183">
        <v>8816</v>
      </c>
      <c r="L12" s="78" t="s">
        <v>299</v>
      </c>
    </row>
    <row r="13" spans="1:12" s="20" customFormat="1" ht="63" customHeight="1" x14ac:dyDescent="0.2">
      <c r="A13" s="82" t="s">
        <v>267</v>
      </c>
      <c r="B13" s="82" t="s">
        <v>170</v>
      </c>
      <c r="C13" s="82">
        <v>1</v>
      </c>
      <c r="D13" s="82" t="s">
        <v>214</v>
      </c>
      <c r="E13" s="82" t="s">
        <v>413</v>
      </c>
      <c r="F13" s="82" t="s">
        <v>36</v>
      </c>
      <c r="G13" s="83" t="s">
        <v>407</v>
      </c>
      <c r="H13" s="120" t="s">
        <v>717</v>
      </c>
      <c r="I13" s="182"/>
      <c r="J13" s="82" t="s">
        <v>264</v>
      </c>
      <c r="K13" s="184"/>
      <c r="L13" s="82" t="s">
        <v>299</v>
      </c>
    </row>
    <row r="14" spans="1:12" s="20" customFormat="1" ht="51.75" customHeight="1" x14ac:dyDescent="0.2">
      <c r="A14" s="78" t="s">
        <v>268</v>
      </c>
      <c r="B14" s="78" t="s">
        <v>174</v>
      </c>
      <c r="C14" s="78">
        <v>1</v>
      </c>
      <c r="D14" s="78" t="s">
        <v>214</v>
      </c>
      <c r="E14" s="78" t="s">
        <v>414</v>
      </c>
      <c r="F14" s="78" t="s">
        <v>36</v>
      </c>
      <c r="G14" s="78" t="s">
        <v>407</v>
      </c>
      <c r="H14" s="74" t="s">
        <v>717</v>
      </c>
      <c r="I14" s="164">
        <v>44561</v>
      </c>
      <c r="J14" s="78" t="s">
        <v>264</v>
      </c>
      <c r="K14" s="165">
        <v>4630</v>
      </c>
      <c r="L14" s="78" t="s">
        <v>299</v>
      </c>
    </row>
    <row r="15" spans="1:12" s="20" customFormat="1" ht="65.25" customHeight="1" x14ac:dyDescent="0.2">
      <c r="A15" s="78" t="s">
        <v>269</v>
      </c>
      <c r="B15" s="78" t="s">
        <v>220</v>
      </c>
      <c r="C15" s="78">
        <v>1</v>
      </c>
      <c r="D15" s="78" t="s">
        <v>214</v>
      </c>
      <c r="E15" s="78" t="s">
        <v>415</v>
      </c>
      <c r="F15" s="78" t="s">
        <v>416</v>
      </c>
      <c r="G15" s="78" t="s">
        <v>407</v>
      </c>
      <c r="H15" s="74" t="s">
        <v>717</v>
      </c>
      <c r="I15" s="164"/>
      <c r="J15" s="78" t="s">
        <v>264</v>
      </c>
      <c r="K15" s="165"/>
      <c r="L15" s="78" t="s">
        <v>99</v>
      </c>
    </row>
  </sheetData>
  <mergeCells count="10">
    <mergeCell ref="I14:I15"/>
    <mergeCell ref="K14:K15"/>
    <mergeCell ref="I12:I13"/>
    <mergeCell ref="K12:K13"/>
    <mergeCell ref="A6:L6"/>
    <mergeCell ref="A1:L1"/>
    <mergeCell ref="A2:H3"/>
    <mergeCell ref="I2:L3"/>
    <mergeCell ref="A4:L4"/>
    <mergeCell ref="A5:L5"/>
  </mergeCells>
  <pageMargins left="0.7" right="0.7" top="0.75" bottom="0.75" header="0.3" footer="0.3"/>
  <pageSetup scale="47" fitToHeight="0" orientation="landscape" horizontalDpi="4294967293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CFF"/>
    <pageSetUpPr fitToPage="1"/>
  </sheetPr>
  <dimension ref="A1:L26"/>
  <sheetViews>
    <sheetView view="pageBreakPreview" zoomScale="60" zoomScaleNormal="70" workbookViewId="0">
      <selection sqref="A1:L20"/>
    </sheetView>
  </sheetViews>
  <sheetFormatPr baseColWidth="10" defaultRowHeight="15" x14ac:dyDescent="0.25"/>
  <cols>
    <col min="1" max="1" width="16.140625" style="11" customWidth="1"/>
    <col min="2" max="2" width="26.85546875" style="11" customWidth="1"/>
    <col min="3" max="3" width="13" style="11" customWidth="1"/>
    <col min="4" max="4" width="19.7109375" style="11" customWidth="1"/>
    <col min="5" max="5" width="15.42578125" style="13" customWidth="1"/>
    <col min="6" max="6" width="41.7109375" style="11" customWidth="1"/>
    <col min="7" max="7" width="34.140625" style="11" customWidth="1"/>
    <col min="8" max="8" width="19" style="11" customWidth="1"/>
    <col min="9" max="9" width="25" style="11" customWidth="1"/>
    <col min="10" max="10" width="31.140625" style="11" customWidth="1"/>
    <col min="11" max="11" width="23" style="13" customWidth="1"/>
    <col min="12" max="12" width="23.7109375" style="13" customWidth="1"/>
    <col min="13" max="16384" width="11.42578125" style="11"/>
  </cols>
  <sheetData>
    <row r="1" spans="1:12" s="104" customFormat="1" ht="54.75" customHeight="1" thickBot="1" x14ac:dyDescent="0.4">
      <c r="A1" s="166" t="s">
        <v>558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8"/>
    </row>
    <row r="2" spans="1:12" s="1" customFormat="1" ht="15" customHeight="1" x14ac:dyDescent="0.2">
      <c r="A2" s="169" t="s">
        <v>570</v>
      </c>
      <c r="B2" s="170"/>
      <c r="C2" s="170"/>
      <c r="D2" s="170"/>
      <c r="E2" s="170"/>
      <c r="F2" s="170"/>
      <c r="G2" s="170"/>
      <c r="H2" s="171"/>
      <c r="I2" s="175" t="s">
        <v>680</v>
      </c>
      <c r="J2" s="176"/>
      <c r="K2" s="176"/>
      <c r="L2" s="177"/>
    </row>
    <row r="3" spans="1:12" s="1" customFormat="1" ht="15" customHeight="1" thickBot="1" x14ac:dyDescent="0.25">
      <c r="A3" s="172"/>
      <c r="B3" s="173"/>
      <c r="C3" s="173"/>
      <c r="D3" s="173"/>
      <c r="E3" s="173"/>
      <c r="F3" s="173"/>
      <c r="G3" s="173"/>
      <c r="H3" s="174"/>
      <c r="I3" s="178"/>
      <c r="J3" s="179"/>
      <c r="K3" s="179"/>
      <c r="L3" s="180"/>
    </row>
    <row r="4" spans="1:12" s="1" customFormat="1" ht="15" customHeight="1" thickBot="1" x14ac:dyDescent="0.25">
      <c r="A4" s="155" t="s">
        <v>627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7"/>
    </row>
    <row r="5" spans="1:12" s="1" customFormat="1" ht="16.5" thickBot="1" x14ac:dyDescent="0.25">
      <c r="A5" s="158" t="s">
        <v>628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60"/>
    </row>
    <row r="6" spans="1:12" s="1" customFormat="1" ht="15.75" customHeight="1" thickBot="1" x14ac:dyDescent="0.25">
      <c r="A6" s="161" t="s">
        <v>718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3"/>
    </row>
    <row r="7" spans="1:12" s="5" customFormat="1" ht="49.5" customHeight="1" thickBot="1" x14ac:dyDescent="0.25">
      <c r="A7" s="42" t="s">
        <v>7</v>
      </c>
      <c r="B7" s="42" t="s">
        <v>2</v>
      </c>
      <c r="C7" s="42" t="s">
        <v>0</v>
      </c>
      <c r="D7" s="42" t="s">
        <v>10</v>
      </c>
      <c r="E7" s="43" t="s">
        <v>1</v>
      </c>
      <c r="F7" s="42" t="s">
        <v>11</v>
      </c>
      <c r="G7" s="42" t="s">
        <v>8</v>
      </c>
      <c r="H7" s="42" t="s">
        <v>3</v>
      </c>
      <c r="I7" s="42" t="s">
        <v>4</v>
      </c>
      <c r="J7" s="42" t="s">
        <v>263</v>
      </c>
      <c r="K7" s="43" t="s">
        <v>5</v>
      </c>
      <c r="L7" s="43" t="s">
        <v>6</v>
      </c>
    </row>
    <row r="8" spans="1:12" s="20" customFormat="1" ht="59.25" customHeight="1" x14ac:dyDescent="0.2">
      <c r="A8" s="76" t="s">
        <v>433</v>
      </c>
      <c r="B8" s="76" t="s">
        <v>429</v>
      </c>
      <c r="C8" s="76">
        <v>1</v>
      </c>
      <c r="D8" s="76" t="s">
        <v>299</v>
      </c>
      <c r="E8" s="76" t="s">
        <v>430</v>
      </c>
      <c r="F8" s="76" t="s">
        <v>431</v>
      </c>
      <c r="G8" s="76" t="s">
        <v>432</v>
      </c>
      <c r="H8" s="76" t="s">
        <v>719</v>
      </c>
      <c r="I8" s="87">
        <v>42265</v>
      </c>
      <c r="J8" s="76" t="s">
        <v>262</v>
      </c>
      <c r="K8" s="80">
        <v>2438.7399999999998</v>
      </c>
      <c r="L8" s="76" t="s">
        <v>299</v>
      </c>
    </row>
    <row r="9" spans="1:12" s="20" customFormat="1" ht="53.25" customHeight="1" x14ac:dyDescent="0.2">
      <c r="A9" s="78" t="s">
        <v>433</v>
      </c>
      <c r="B9" s="76" t="s">
        <v>429</v>
      </c>
      <c r="C9" s="76">
        <v>1</v>
      </c>
      <c r="D9" s="76" t="s">
        <v>299</v>
      </c>
      <c r="E9" s="78" t="s">
        <v>430</v>
      </c>
      <c r="F9" s="78" t="s">
        <v>431</v>
      </c>
      <c r="G9" s="76" t="s">
        <v>432</v>
      </c>
      <c r="H9" s="76" t="s">
        <v>719</v>
      </c>
      <c r="I9" s="87">
        <v>42265</v>
      </c>
      <c r="J9" s="78" t="s">
        <v>262</v>
      </c>
      <c r="K9" s="80">
        <v>2438.7399999999998</v>
      </c>
      <c r="L9" s="78" t="s">
        <v>299</v>
      </c>
    </row>
    <row r="10" spans="1:12" s="20" customFormat="1" ht="63" customHeight="1" x14ac:dyDescent="0.2">
      <c r="A10" s="78" t="s">
        <v>437</v>
      </c>
      <c r="B10" s="78" t="s">
        <v>434</v>
      </c>
      <c r="C10" s="78">
        <v>1</v>
      </c>
      <c r="D10" s="76" t="s">
        <v>299</v>
      </c>
      <c r="E10" s="78" t="s">
        <v>435</v>
      </c>
      <c r="F10" s="78" t="s">
        <v>436</v>
      </c>
      <c r="G10" s="76" t="s">
        <v>432</v>
      </c>
      <c r="H10" s="76" t="s">
        <v>719</v>
      </c>
      <c r="I10" s="87">
        <v>43678</v>
      </c>
      <c r="J10" s="78" t="s">
        <v>262</v>
      </c>
      <c r="K10" s="80">
        <v>6960</v>
      </c>
      <c r="L10" s="78" t="s">
        <v>299</v>
      </c>
    </row>
    <row r="11" spans="1:12" s="20" customFormat="1" ht="65.25" customHeight="1" x14ac:dyDescent="0.2">
      <c r="A11" s="78" t="s">
        <v>41</v>
      </c>
      <c r="B11" s="78" t="s">
        <v>15</v>
      </c>
      <c r="C11" s="78">
        <v>1</v>
      </c>
      <c r="D11" s="76" t="s">
        <v>299</v>
      </c>
      <c r="E11" s="78" t="s">
        <v>438</v>
      </c>
      <c r="F11" s="78" t="s">
        <v>439</v>
      </c>
      <c r="G11" s="76" t="s">
        <v>432</v>
      </c>
      <c r="H11" s="76" t="s">
        <v>719</v>
      </c>
      <c r="I11" s="87" t="s">
        <v>549</v>
      </c>
      <c r="J11" s="78" t="s">
        <v>262</v>
      </c>
      <c r="K11" s="80" t="s">
        <v>549</v>
      </c>
      <c r="L11" s="78" t="s">
        <v>299</v>
      </c>
    </row>
    <row r="12" spans="1:12" s="20" customFormat="1" ht="51" customHeight="1" x14ac:dyDescent="0.2">
      <c r="A12" s="78" t="s">
        <v>547</v>
      </c>
      <c r="B12" s="78" t="s">
        <v>538</v>
      </c>
      <c r="C12" s="78">
        <v>1</v>
      </c>
      <c r="D12" s="78" t="s">
        <v>539</v>
      </c>
      <c r="E12" s="78" t="s">
        <v>540</v>
      </c>
      <c r="F12" s="78" t="s">
        <v>541</v>
      </c>
      <c r="G12" s="76" t="s">
        <v>432</v>
      </c>
      <c r="H12" s="76" t="s">
        <v>719</v>
      </c>
      <c r="I12" s="87">
        <v>41991</v>
      </c>
      <c r="J12" s="78" t="s">
        <v>542</v>
      </c>
      <c r="K12" s="80">
        <v>150880</v>
      </c>
      <c r="L12" s="78" t="s">
        <v>546</v>
      </c>
    </row>
    <row r="13" spans="1:12" s="20" customFormat="1" ht="48.75" customHeight="1" x14ac:dyDescent="0.2">
      <c r="A13" s="78" t="s">
        <v>547</v>
      </c>
      <c r="B13" s="78" t="s">
        <v>538</v>
      </c>
      <c r="C13" s="78">
        <v>1</v>
      </c>
      <c r="D13" s="78" t="s">
        <v>543</v>
      </c>
      <c r="E13" s="78" t="s">
        <v>544</v>
      </c>
      <c r="F13" s="78" t="s">
        <v>545</v>
      </c>
      <c r="G13" s="76" t="s">
        <v>432</v>
      </c>
      <c r="H13" s="76" t="s">
        <v>719</v>
      </c>
      <c r="I13" s="87">
        <v>39337</v>
      </c>
      <c r="J13" s="78" t="s">
        <v>542</v>
      </c>
      <c r="K13" s="80">
        <v>23700</v>
      </c>
      <c r="L13" s="78" t="s">
        <v>546</v>
      </c>
    </row>
    <row r="14" spans="1:12" s="20" customFormat="1" ht="50.25" customHeight="1" x14ac:dyDescent="0.2">
      <c r="A14" s="78" t="s">
        <v>274</v>
      </c>
      <c r="B14" s="78" t="s">
        <v>255</v>
      </c>
      <c r="C14" s="78">
        <v>1</v>
      </c>
      <c r="D14" s="76" t="s">
        <v>299</v>
      </c>
      <c r="E14" s="78" t="s">
        <v>440</v>
      </c>
      <c r="F14" s="78" t="s">
        <v>441</v>
      </c>
      <c r="G14" s="76" t="s">
        <v>432</v>
      </c>
      <c r="H14" s="76" t="s">
        <v>719</v>
      </c>
      <c r="I14" s="87" t="s">
        <v>549</v>
      </c>
      <c r="J14" s="78" t="s">
        <v>262</v>
      </c>
      <c r="K14" s="80" t="s">
        <v>549</v>
      </c>
      <c r="L14" s="78" t="s">
        <v>299</v>
      </c>
    </row>
    <row r="15" spans="1:12" s="20" customFormat="1" ht="50.25" customHeight="1" x14ac:dyDescent="0.2">
      <c r="A15" s="78" t="s">
        <v>41</v>
      </c>
      <c r="B15" s="78" t="s">
        <v>15</v>
      </c>
      <c r="C15" s="78">
        <v>1</v>
      </c>
      <c r="D15" s="76" t="s">
        <v>299</v>
      </c>
      <c r="E15" s="78" t="s">
        <v>438</v>
      </c>
      <c r="F15" s="78" t="s">
        <v>442</v>
      </c>
      <c r="G15" s="76" t="s">
        <v>432</v>
      </c>
      <c r="H15" s="76" t="s">
        <v>719</v>
      </c>
      <c r="I15" s="87" t="s">
        <v>549</v>
      </c>
      <c r="J15" s="78" t="s">
        <v>262</v>
      </c>
      <c r="K15" s="80" t="s">
        <v>549</v>
      </c>
      <c r="L15" s="78" t="s">
        <v>299</v>
      </c>
    </row>
    <row r="16" spans="1:12" s="20" customFormat="1" ht="54" customHeight="1" x14ac:dyDescent="0.2">
      <c r="A16" s="78" t="s">
        <v>78</v>
      </c>
      <c r="B16" s="78" t="s">
        <v>239</v>
      </c>
      <c r="C16" s="78">
        <v>2</v>
      </c>
      <c r="D16" s="76" t="s">
        <v>299</v>
      </c>
      <c r="E16" s="78" t="s">
        <v>410</v>
      </c>
      <c r="F16" s="78" t="s">
        <v>443</v>
      </c>
      <c r="G16" s="76" t="s">
        <v>432</v>
      </c>
      <c r="H16" s="76" t="s">
        <v>719</v>
      </c>
      <c r="I16" s="87">
        <v>43242</v>
      </c>
      <c r="J16" s="78" t="s">
        <v>262</v>
      </c>
      <c r="K16" s="80">
        <f>SUM(2*2498)</f>
        <v>4996</v>
      </c>
      <c r="L16" s="78" t="s">
        <v>299</v>
      </c>
    </row>
    <row r="17" spans="1:12" s="20" customFormat="1" ht="51" customHeight="1" x14ac:dyDescent="0.2">
      <c r="A17" s="78" t="s">
        <v>400</v>
      </c>
      <c r="B17" s="78" t="s">
        <v>402</v>
      </c>
      <c r="C17" s="78">
        <v>1</v>
      </c>
      <c r="D17" s="78" t="s">
        <v>365</v>
      </c>
      <c r="E17" s="78" t="s">
        <v>446</v>
      </c>
      <c r="F17" s="78" t="s">
        <v>447</v>
      </c>
      <c r="G17" s="76" t="s">
        <v>432</v>
      </c>
      <c r="H17" s="76" t="s">
        <v>719</v>
      </c>
      <c r="I17" s="87">
        <v>43377</v>
      </c>
      <c r="J17" s="78" t="s">
        <v>264</v>
      </c>
      <c r="K17" s="80">
        <v>3349</v>
      </c>
      <c r="L17" s="78" t="s">
        <v>299</v>
      </c>
    </row>
    <row r="18" spans="1:12" s="20" customFormat="1" ht="53.25" customHeight="1" x14ac:dyDescent="0.2">
      <c r="A18" s="78" t="s">
        <v>461</v>
      </c>
      <c r="B18" s="78" t="s">
        <v>448</v>
      </c>
      <c r="C18" s="78">
        <v>1</v>
      </c>
      <c r="D18" s="78" t="s">
        <v>449</v>
      </c>
      <c r="E18" s="78" t="s">
        <v>450</v>
      </c>
      <c r="F18" s="78" t="s">
        <v>451</v>
      </c>
      <c r="G18" s="76" t="s">
        <v>432</v>
      </c>
      <c r="H18" s="76" t="s">
        <v>719</v>
      </c>
      <c r="I18" s="181">
        <v>44196</v>
      </c>
      <c r="J18" s="78" t="s">
        <v>261</v>
      </c>
      <c r="K18" s="183">
        <v>3197.01</v>
      </c>
      <c r="L18" s="78" t="s">
        <v>99</v>
      </c>
    </row>
    <row r="19" spans="1:12" s="20" customFormat="1" ht="50.25" customHeight="1" x14ac:dyDescent="0.2">
      <c r="A19" s="78" t="s">
        <v>462</v>
      </c>
      <c r="B19" s="78" t="s">
        <v>452</v>
      </c>
      <c r="C19" s="78">
        <v>1</v>
      </c>
      <c r="D19" s="78" t="s">
        <v>453</v>
      </c>
      <c r="E19" s="78" t="s">
        <v>299</v>
      </c>
      <c r="F19" s="78" t="s">
        <v>454</v>
      </c>
      <c r="G19" s="76" t="s">
        <v>432</v>
      </c>
      <c r="H19" s="76" t="s">
        <v>719</v>
      </c>
      <c r="I19" s="182"/>
      <c r="J19" s="78" t="s">
        <v>261</v>
      </c>
      <c r="K19" s="184"/>
      <c r="L19" s="78" t="s">
        <v>99</v>
      </c>
    </row>
    <row r="20" spans="1:12" s="20" customFormat="1" ht="57" customHeight="1" thickBot="1" x14ac:dyDescent="0.25">
      <c r="A20" s="82" t="s">
        <v>463</v>
      </c>
      <c r="B20" s="82" t="s">
        <v>455</v>
      </c>
      <c r="C20" s="82">
        <v>1</v>
      </c>
      <c r="D20" s="82" t="s">
        <v>457</v>
      </c>
      <c r="E20" s="82" t="s">
        <v>456</v>
      </c>
      <c r="F20" s="82" t="s">
        <v>458</v>
      </c>
      <c r="G20" s="83" t="s">
        <v>432</v>
      </c>
      <c r="H20" s="76" t="s">
        <v>719</v>
      </c>
      <c r="I20" s="182"/>
      <c r="J20" s="82" t="s">
        <v>261</v>
      </c>
      <c r="K20" s="184"/>
      <c r="L20" s="82" t="s">
        <v>99</v>
      </c>
    </row>
    <row r="21" spans="1:12" s="1" customFormat="1" x14ac:dyDescent="0.25">
      <c r="A21" s="253"/>
      <c r="B21" s="254"/>
      <c r="C21" s="257" t="s">
        <v>279</v>
      </c>
      <c r="D21" s="257"/>
      <c r="E21" s="257"/>
      <c r="F21" s="254"/>
      <c r="G21" s="254"/>
      <c r="H21" s="254"/>
      <c r="I21" s="254"/>
      <c r="J21" s="257" t="s">
        <v>283</v>
      </c>
      <c r="K21" s="257"/>
      <c r="L21" s="259"/>
    </row>
    <row r="22" spans="1:12" s="1" customFormat="1" ht="14.25" x14ac:dyDescent="0.2">
      <c r="A22" s="255"/>
      <c r="B22" s="256"/>
      <c r="C22" s="256" t="s">
        <v>280</v>
      </c>
      <c r="D22" s="256"/>
      <c r="E22" s="256"/>
      <c r="F22" s="256"/>
      <c r="G22" s="256"/>
      <c r="H22" s="256"/>
      <c r="I22" s="256"/>
      <c r="J22" s="256" t="s">
        <v>460</v>
      </c>
      <c r="K22" s="256"/>
      <c r="L22" s="260"/>
    </row>
    <row r="23" spans="1:12" s="1" customFormat="1" ht="14.25" x14ac:dyDescent="0.2">
      <c r="A23" s="255"/>
      <c r="B23" s="256"/>
      <c r="C23" s="256"/>
      <c r="D23" s="256"/>
      <c r="E23" s="256"/>
      <c r="F23" s="256"/>
      <c r="G23" s="256"/>
      <c r="H23" s="256"/>
      <c r="I23" s="256"/>
      <c r="J23" s="256"/>
      <c r="K23" s="256"/>
      <c r="L23" s="260"/>
    </row>
    <row r="24" spans="1:12" s="1" customFormat="1" ht="14.25" x14ac:dyDescent="0.2">
      <c r="A24" s="247" t="s">
        <v>691</v>
      </c>
      <c r="B24" s="248"/>
      <c r="C24" s="248"/>
      <c r="D24" s="248"/>
      <c r="E24" s="248"/>
      <c r="F24" s="248"/>
      <c r="G24" s="256"/>
      <c r="H24" s="248" t="s">
        <v>719</v>
      </c>
      <c r="I24" s="248"/>
      <c r="J24" s="248"/>
      <c r="K24" s="248"/>
      <c r="L24" s="249"/>
    </row>
    <row r="25" spans="1:12" s="1" customFormat="1" ht="14.25" x14ac:dyDescent="0.2">
      <c r="A25" s="247" t="s">
        <v>282</v>
      </c>
      <c r="B25" s="248"/>
      <c r="C25" s="248"/>
      <c r="D25" s="248"/>
      <c r="E25" s="248"/>
      <c r="F25" s="248"/>
      <c r="G25" s="256"/>
      <c r="H25" s="248" t="s">
        <v>459</v>
      </c>
      <c r="I25" s="248"/>
      <c r="J25" s="248"/>
      <c r="K25" s="248"/>
      <c r="L25" s="249"/>
    </row>
    <row r="26" spans="1:12" s="1" customFormat="1" thickBot="1" x14ac:dyDescent="0.25">
      <c r="A26" s="250"/>
      <c r="B26" s="251"/>
      <c r="C26" s="251"/>
      <c r="D26" s="251"/>
      <c r="E26" s="251"/>
      <c r="F26" s="251"/>
      <c r="G26" s="258"/>
      <c r="H26" s="251"/>
      <c r="I26" s="251"/>
      <c r="J26" s="251"/>
      <c r="K26" s="251"/>
      <c r="L26" s="252"/>
    </row>
  </sheetData>
  <mergeCells count="21">
    <mergeCell ref="K18:K20"/>
    <mergeCell ref="I18:I20"/>
    <mergeCell ref="A6:L6"/>
    <mergeCell ref="A1:L1"/>
    <mergeCell ref="A2:H3"/>
    <mergeCell ref="I2:L3"/>
    <mergeCell ref="A4:L4"/>
    <mergeCell ref="A5:L5"/>
    <mergeCell ref="A24:F24"/>
    <mergeCell ref="H24:L24"/>
    <mergeCell ref="A25:F26"/>
    <mergeCell ref="H25:L26"/>
    <mergeCell ref="A21:B23"/>
    <mergeCell ref="C21:E21"/>
    <mergeCell ref="F21:F23"/>
    <mergeCell ref="G21:G26"/>
    <mergeCell ref="H21:I23"/>
    <mergeCell ref="J21:K21"/>
    <mergeCell ref="L21:L23"/>
    <mergeCell ref="C22:E23"/>
    <mergeCell ref="J22:K23"/>
  </mergeCells>
  <pageMargins left="0.7" right="0.7" top="0.75" bottom="0.75" header="0.3" footer="0.3"/>
  <pageSetup scale="42" fitToHeight="0" orientation="landscape" horizontalDpi="4294967293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71"/>
  <sheetViews>
    <sheetView workbookViewId="0">
      <selection activeCell="B14" sqref="B14"/>
    </sheetView>
  </sheetViews>
  <sheetFormatPr baseColWidth="10" defaultRowHeight="14.25" x14ac:dyDescent="0.2"/>
  <cols>
    <col min="1" max="2" width="19.42578125" style="1" customWidth="1"/>
    <col min="3" max="6" width="11.42578125" style="1"/>
    <col min="7" max="7" width="15.85546875" style="1" customWidth="1"/>
    <col min="8" max="16384" width="11.42578125" style="1"/>
  </cols>
  <sheetData>
    <row r="1" spans="1:8" ht="32.25" customHeight="1" thickBot="1" x14ac:dyDescent="0.3">
      <c r="A1" s="265" t="s">
        <v>13</v>
      </c>
      <c r="B1" s="266"/>
    </row>
    <row r="2" spans="1:8" ht="15.75" thickBot="1" x14ac:dyDescent="0.3">
      <c r="A2" s="3" t="s">
        <v>7</v>
      </c>
      <c r="B2" s="3" t="s">
        <v>2</v>
      </c>
    </row>
    <row r="3" spans="1:8" ht="15" thickBot="1" x14ac:dyDescent="0.25">
      <c r="A3" s="7" t="s">
        <v>15</v>
      </c>
      <c r="B3" s="7" t="s">
        <v>41</v>
      </c>
    </row>
    <row r="4" spans="1:8" ht="15.75" thickBot="1" x14ac:dyDescent="0.3">
      <c r="A4" s="7" t="s">
        <v>14</v>
      </c>
      <c r="B4" s="7" t="s">
        <v>42</v>
      </c>
      <c r="F4" s="267" t="s">
        <v>291</v>
      </c>
      <c r="G4" s="268"/>
      <c r="H4" s="269"/>
    </row>
    <row r="5" spans="1:8" ht="35.25" customHeight="1" thickBot="1" x14ac:dyDescent="0.25">
      <c r="A5" s="7" t="s">
        <v>21</v>
      </c>
      <c r="B5" s="16" t="s">
        <v>22</v>
      </c>
      <c r="F5" s="19" t="s">
        <v>289</v>
      </c>
      <c r="G5" s="270" t="s">
        <v>602</v>
      </c>
      <c r="H5" s="271"/>
    </row>
    <row r="6" spans="1:8" ht="15" thickBot="1" x14ac:dyDescent="0.25">
      <c r="A6" s="10" t="s">
        <v>23</v>
      </c>
      <c r="B6" s="9" t="s">
        <v>27</v>
      </c>
      <c r="F6" s="2" t="s">
        <v>290</v>
      </c>
      <c r="G6" s="270" t="str">
        <f>VLOOKUP(G5,A3:B78,2,0)</f>
        <v>TMT-001</v>
      </c>
      <c r="H6" s="271"/>
    </row>
    <row r="7" spans="1:8" ht="22.5" x14ac:dyDescent="0.2">
      <c r="A7" s="10" t="s">
        <v>26</v>
      </c>
      <c r="B7" s="9" t="s">
        <v>28</v>
      </c>
    </row>
    <row r="8" spans="1:8" x14ac:dyDescent="0.2">
      <c r="A8" s="10" t="s">
        <v>29</v>
      </c>
      <c r="B8" s="9" t="s">
        <v>30</v>
      </c>
    </row>
    <row r="9" spans="1:8" x14ac:dyDescent="0.2">
      <c r="A9" s="10" t="s">
        <v>33</v>
      </c>
      <c r="B9" s="9" t="s">
        <v>38</v>
      </c>
    </row>
    <row r="10" spans="1:8" x14ac:dyDescent="0.2">
      <c r="A10" s="10" t="s">
        <v>39</v>
      </c>
      <c r="B10" s="9" t="s">
        <v>40</v>
      </c>
    </row>
    <row r="11" spans="1:8" x14ac:dyDescent="0.2">
      <c r="A11" s="10" t="s">
        <v>43</v>
      </c>
      <c r="B11" s="9" t="s">
        <v>45</v>
      </c>
    </row>
    <row r="12" spans="1:8" x14ac:dyDescent="0.2">
      <c r="A12" s="10" t="s">
        <v>46</v>
      </c>
      <c r="B12" s="9" t="s">
        <v>49</v>
      </c>
    </row>
    <row r="13" spans="1:8" ht="22.5" x14ac:dyDescent="0.2">
      <c r="A13" s="10" t="s">
        <v>50</v>
      </c>
      <c r="B13" s="9" t="s">
        <v>81</v>
      </c>
    </row>
    <row r="14" spans="1:8" x14ac:dyDescent="0.2">
      <c r="A14" s="10" t="s">
        <v>52</v>
      </c>
      <c r="B14" s="9" t="s">
        <v>53</v>
      </c>
    </row>
    <row r="15" spans="1:8" ht="22.5" x14ac:dyDescent="0.2">
      <c r="A15" s="10" t="s">
        <v>55</v>
      </c>
      <c r="B15" s="9" t="s">
        <v>62</v>
      </c>
    </row>
    <row r="16" spans="1:8" ht="22.5" x14ac:dyDescent="0.2">
      <c r="A16" s="10" t="s">
        <v>57</v>
      </c>
      <c r="B16" s="9" t="s">
        <v>63</v>
      </c>
    </row>
    <row r="17" spans="1:2" ht="22.5" x14ac:dyDescent="0.2">
      <c r="A17" s="10" t="s">
        <v>59</v>
      </c>
      <c r="B17" s="9" t="s">
        <v>64</v>
      </c>
    </row>
    <row r="18" spans="1:2" x14ac:dyDescent="0.2">
      <c r="A18" s="10" t="s">
        <v>65</v>
      </c>
      <c r="B18" s="9" t="s">
        <v>77</v>
      </c>
    </row>
    <row r="19" spans="1:2" x14ac:dyDescent="0.2">
      <c r="A19" s="10" t="s">
        <v>67</v>
      </c>
      <c r="B19" s="9" t="s">
        <v>78</v>
      </c>
    </row>
    <row r="20" spans="1:2" x14ac:dyDescent="0.2">
      <c r="A20" s="10" t="s">
        <v>72</v>
      </c>
      <c r="B20" s="9" t="s">
        <v>79</v>
      </c>
    </row>
    <row r="21" spans="1:2" x14ac:dyDescent="0.2">
      <c r="A21" s="10" t="s">
        <v>69</v>
      </c>
      <c r="B21" s="9" t="s">
        <v>80</v>
      </c>
    </row>
    <row r="22" spans="1:2" x14ac:dyDescent="0.2">
      <c r="A22" s="10" t="s">
        <v>75</v>
      </c>
      <c r="B22" s="9" t="s">
        <v>82</v>
      </c>
    </row>
    <row r="23" spans="1:2" x14ac:dyDescent="0.2">
      <c r="A23" s="10" t="s">
        <v>76</v>
      </c>
      <c r="B23" s="9" t="s">
        <v>83</v>
      </c>
    </row>
    <row r="24" spans="1:2" x14ac:dyDescent="0.2">
      <c r="A24" s="10" t="s">
        <v>85</v>
      </c>
      <c r="B24" s="9" t="s">
        <v>94</v>
      </c>
    </row>
    <row r="25" spans="1:2" x14ac:dyDescent="0.2">
      <c r="A25" s="10" t="s">
        <v>86</v>
      </c>
      <c r="B25" s="9" t="s">
        <v>95</v>
      </c>
    </row>
    <row r="26" spans="1:2" x14ac:dyDescent="0.2">
      <c r="A26" s="10" t="s">
        <v>88</v>
      </c>
      <c r="B26" s="9" t="s">
        <v>96</v>
      </c>
    </row>
    <row r="27" spans="1:2" x14ac:dyDescent="0.2">
      <c r="A27" s="10" t="s">
        <v>91</v>
      </c>
      <c r="B27" s="9" t="s">
        <v>97</v>
      </c>
    </row>
    <row r="28" spans="1:2" ht="22.5" x14ac:dyDescent="0.2">
      <c r="A28" s="10" t="s">
        <v>98</v>
      </c>
      <c r="B28" s="9" t="s">
        <v>114</v>
      </c>
    </row>
    <row r="29" spans="1:2" x14ac:dyDescent="0.2">
      <c r="A29" s="10" t="s">
        <v>100</v>
      </c>
      <c r="B29" s="9" t="s">
        <v>115</v>
      </c>
    </row>
    <row r="30" spans="1:2" x14ac:dyDescent="0.2">
      <c r="A30" s="10" t="s">
        <v>103</v>
      </c>
      <c r="B30" s="9" t="s">
        <v>116</v>
      </c>
    </row>
    <row r="31" spans="1:2" ht="22.5" x14ac:dyDescent="0.2">
      <c r="A31" s="10" t="s">
        <v>104</v>
      </c>
      <c r="B31" s="9" t="s">
        <v>117</v>
      </c>
    </row>
    <row r="32" spans="1:2" x14ac:dyDescent="0.2">
      <c r="A32" s="10" t="s">
        <v>110</v>
      </c>
      <c r="B32" s="9" t="s">
        <v>118</v>
      </c>
    </row>
    <row r="33" spans="1:2" x14ac:dyDescent="0.2">
      <c r="A33" s="10" t="s">
        <v>112</v>
      </c>
      <c r="B33" s="9" t="s">
        <v>119</v>
      </c>
    </row>
    <row r="34" spans="1:2" x14ac:dyDescent="0.2">
      <c r="A34" s="10" t="s">
        <v>120</v>
      </c>
      <c r="B34" s="9" t="s">
        <v>126</v>
      </c>
    </row>
    <row r="35" spans="1:2" x14ac:dyDescent="0.2">
      <c r="A35" s="10" t="s">
        <v>127</v>
      </c>
      <c r="B35" s="9" t="s">
        <v>138</v>
      </c>
    </row>
    <row r="36" spans="1:2" x14ac:dyDescent="0.2">
      <c r="A36" s="10" t="s">
        <v>128</v>
      </c>
      <c r="B36" s="9" t="s">
        <v>139</v>
      </c>
    </row>
    <row r="37" spans="1:2" x14ac:dyDescent="0.2">
      <c r="A37" s="10" t="s">
        <v>131</v>
      </c>
      <c r="B37" s="9" t="s">
        <v>140</v>
      </c>
    </row>
    <row r="38" spans="1:2" x14ac:dyDescent="0.2">
      <c r="A38" s="10" t="s">
        <v>143</v>
      </c>
      <c r="B38" s="9" t="s">
        <v>148</v>
      </c>
    </row>
    <row r="39" spans="1:2" x14ac:dyDescent="0.2">
      <c r="A39" s="10" t="s">
        <v>145</v>
      </c>
      <c r="B39" s="9" t="s">
        <v>149</v>
      </c>
    </row>
    <row r="40" spans="1:2" x14ac:dyDescent="0.2">
      <c r="A40" s="10" t="s">
        <v>147</v>
      </c>
      <c r="B40" s="9" t="s">
        <v>150</v>
      </c>
    </row>
    <row r="41" spans="1:2" x14ac:dyDescent="0.2">
      <c r="A41" s="10" t="s">
        <v>151</v>
      </c>
      <c r="B41" s="9" t="s">
        <v>158</v>
      </c>
    </row>
    <row r="42" spans="1:2" x14ac:dyDescent="0.2">
      <c r="A42" s="10" t="s">
        <v>152</v>
      </c>
      <c r="B42" s="9" t="s">
        <v>159</v>
      </c>
    </row>
    <row r="43" spans="1:2" x14ac:dyDescent="0.2">
      <c r="A43" s="10" t="s">
        <v>153</v>
      </c>
      <c r="B43" s="9" t="s">
        <v>160</v>
      </c>
    </row>
    <row r="44" spans="1:2" x14ac:dyDescent="0.2">
      <c r="A44" s="10" t="s">
        <v>156</v>
      </c>
      <c r="B44" s="9" t="s">
        <v>161</v>
      </c>
    </row>
    <row r="45" spans="1:2" x14ac:dyDescent="0.2">
      <c r="A45" s="10" t="s">
        <v>204</v>
      </c>
      <c r="B45" s="9" t="s">
        <v>266</v>
      </c>
    </row>
    <row r="46" spans="1:2" x14ac:dyDescent="0.2">
      <c r="A46" s="10" t="s">
        <v>170</v>
      </c>
      <c r="B46" s="9" t="s">
        <v>267</v>
      </c>
    </row>
    <row r="47" spans="1:2" x14ac:dyDescent="0.2">
      <c r="A47" s="10" t="s">
        <v>174</v>
      </c>
      <c r="B47" s="9" t="s">
        <v>268</v>
      </c>
    </row>
    <row r="48" spans="1:2" x14ac:dyDescent="0.2">
      <c r="A48" s="10" t="s">
        <v>177</v>
      </c>
      <c r="B48" s="9" t="s">
        <v>269</v>
      </c>
    </row>
    <row r="49" spans="1:2" x14ac:dyDescent="0.2">
      <c r="A49" s="10" t="s">
        <v>181</v>
      </c>
      <c r="B49" s="9" t="s">
        <v>270</v>
      </c>
    </row>
    <row r="50" spans="1:2" x14ac:dyDescent="0.2">
      <c r="A50" s="10" t="s">
        <v>182</v>
      </c>
      <c r="B50" s="9" t="s">
        <v>271</v>
      </c>
    </row>
    <row r="51" spans="1:2" x14ac:dyDescent="0.2">
      <c r="A51" s="10" t="s">
        <v>183</v>
      </c>
      <c r="B51" s="9" t="s">
        <v>272</v>
      </c>
    </row>
    <row r="52" spans="1:2" x14ac:dyDescent="0.2">
      <c r="A52" s="10" t="s">
        <v>187</v>
      </c>
      <c r="B52" s="9" t="s">
        <v>83</v>
      </c>
    </row>
    <row r="53" spans="1:2" x14ac:dyDescent="0.2">
      <c r="A53" s="10" t="s">
        <v>188</v>
      </c>
      <c r="B53" s="9" t="s">
        <v>273</v>
      </c>
    </row>
    <row r="54" spans="1:2" x14ac:dyDescent="0.2">
      <c r="A54" s="7" t="s">
        <v>205</v>
      </c>
      <c r="B54" s="6" t="s">
        <v>265</v>
      </c>
    </row>
    <row r="55" spans="1:2" x14ac:dyDescent="0.2">
      <c r="A55" s="10" t="s">
        <v>220</v>
      </c>
      <c r="B55" s="9" t="s">
        <v>269</v>
      </c>
    </row>
    <row r="56" spans="1:2" x14ac:dyDescent="0.2">
      <c r="A56" s="10" t="s">
        <v>229</v>
      </c>
      <c r="B56" s="9" t="s">
        <v>275</v>
      </c>
    </row>
    <row r="57" spans="1:2" x14ac:dyDescent="0.2">
      <c r="A57" s="10" t="s">
        <v>255</v>
      </c>
      <c r="B57" s="9" t="s">
        <v>274</v>
      </c>
    </row>
    <row r="58" spans="1:2" x14ac:dyDescent="0.2">
      <c r="A58" s="10" t="s">
        <v>234</v>
      </c>
      <c r="B58" s="9" t="s">
        <v>276</v>
      </c>
    </row>
    <row r="59" spans="1:2" x14ac:dyDescent="0.2">
      <c r="A59" s="10" t="s">
        <v>246</v>
      </c>
      <c r="B59" s="9" t="s">
        <v>277</v>
      </c>
    </row>
    <row r="60" spans="1:2" x14ac:dyDescent="0.2">
      <c r="A60" s="10" t="s">
        <v>250</v>
      </c>
      <c r="B60" s="9" t="s">
        <v>278</v>
      </c>
    </row>
    <row r="61" spans="1:2" x14ac:dyDescent="0.2">
      <c r="A61" s="10" t="s">
        <v>328</v>
      </c>
      <c r="B61" s="9" t="s">
        <v>343</v>
      </c>
    </row>
    <row r="62" spans="1:2" x14ac:dyDescent="0.2">
      <c r="A62" s="10" t="s">
        <v>331</v>
      </c>
      <c r="B62" s="9" t="s">
        <v>344</v>
      </c>
    </row>
    <row r="63" spans="1:2" x14ac:dyDescent="0.2">
      <c r="A63" s="10" t="s">
        <v>346</v>
      </c>
      <c r="B63" s="9" t="s">
        <v>345</v>
      </c>
    </row>
    <row r="64" spans="1:2" x14ac:dyDescent="0.2">
      <c r="A64" s="10" t="s">
        <v>401</v>
      </c>
      <c r="B64" s="9" t="s">
        <v>399</v>
      </c>
    </row>
    <row r="65" spans="1:2" x14ac:dyDescent="0.2">
      <c r="A65" s="10" t="s">
        <v>402</v>
      </c>
      <c r="B65" s="9" t="s">
        <v>400</v>
      </c>
    </row>
    <row r="66" spans="1:2" x14ac:dyDescent="0.2">
      <c r="A66" s="10" t="s">
        <v>464</v>
      </c>
      <c r="B66" s="9" t="s">
        <v>461</v>
      </c>
    </row>
    <row r="67" spans="1:2" x14ac:dyDescent="0.2">
      <c r="A67" s="10" t="s">
        <v>465</v>
      </c>
      <c r="B67" s="9" t="s">
        <v>462</v>
      </c>
    </row>
    <row r="68" spans="1:2" x14ac:dyDescent="0.2">
      <c r="A68" s="10" t="s">
        <v>455</v>
      </c>
      <c r="B68" s="9" t="s">
        <v>466</v>
      </c>
    </row>
    <row r="69" spans="1:2" x14ac:dyDescent="0.2">
      <c r="A69" s="10" t="s">
        <v>479</v>
      </c>
      <c r="B69" s="9" t="s">
        <v>478</v>
      </c>
    </row>
    <row r="70" spans="1:2" x14ac:dyDescent="0.2">
      <c r="A70" s="10" t="s">
        <v>482</v>
      </c>
      <c r="B70" s="9" t="s">
        <v>481</v>
      </c>
    </row>
    <row r="71" spans="1:2" x14ac:dyDescent="0.2">
      <c r="A71" s="10" t="s">
        <v>491</v>
      </c>
      <c r="B71" s="9" t="s">
        <v>492</v>
      </c>
    </row>
  </sheetData>
  <mergeCells count="4">
    <mergeCell ref="A1:B1"/>
    <mergeCell ref="F4:H4"/>
    <mergeCell ref="G5:H5"/>
    <mergeCell ref="G6:H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23"/>
  <sheetViews>
    <sheetView workbookViewId="0">
      <selection activeCell="J15" sqref="J15:J17"/>
    </sheetView>
  </sheetViews>
  <sheetFormatPr baseColWidth="10" defaultRowHeight="15" x14ac:dyDescent="0.25"/>
  <cols>
    <col min="7" max="7" width="17.85546875" customWidth="1"/>
    <col min="8" max="8" width="21" customWidth="1"/>
    <col min="9" max="9" width="23.85546875" customWidth="1"/>
    <col min="10" max="10" width="25" customWidth="1"/>
    <col min="11" max="11" width="55.42578125" customWidth="1"/>
  </cols>
  <sheetData>
    <row r="1" spans="1:11" ht="15.75" thickBot="1" x14ac:dyDescent="0.3">
      <c r="A1" s="276" t="s">
        <v>9</v>
      </c>
      <c r="B1" s="277"/>
      <c r="C1" s="277"/>
      <c r="D1" s="277"/>
      <c r="E1" s="277"/>
      <c r="F1" s="277"/>
      <c r="G1" s="277"/>
      <c r="H1" s="277"/>
      <c r="I1" s="277"/>
      <c r="J1" s="277"/>
      <c r="K1" s="278"/>
    </row>
    <row r="2" spans="1:11" x14ac:dyDescent="0.25">
      <c r="A2" s="229" t="s">
        <v>629</v>
      </c>
      <c r="B2" s="230"/>
      <c r="C2" s="230"/>
      <c r="D2" s="230"/>
      <c r="E2" s="230"/>
      <c r="F2" s="230"/>
      <c r="G2" s="231"/>
      <c r="H2" s="235" t="s">
        <v>603</v>
      </c>
      <c r="I2" s="236"/>
      <c r="J2" s="236"/>
      <c r="K2" s="237"/>
    </row>
    <row r="3" spans="1:11" ht="15.75" thickBot="1" x14ac:dyDescent="0.3">
      <c r="A3" s="232"/>
      <c r="B3" s="233"/>
      <c r="C3" s="233"/>
      <c r="D3" s="233"/>
      <c r="E3" s="233"/>
      <c r="F3" s="233"/>
      <c r="G3" s="234"/>
      <c r="H3" s="238"/>
      <c r="I3" s="239"/>
      <c r="J3" s="239"/>
      <c r="K3" s="240"/>
    </row>
    <row r="4" spans="1:11" ht="15.75" thickBot="1" x14ac:dyDescent="0.3">
      <c r="A4" s="279" t="s">
        <v>631</v>
      </c>
      <c r="B4" s="280"/>
      <c r="C4" s="280"/>
      <c r="D4" s="280"/>
      <c r="E4" s="280"/>
      <c r="F4" s="280"/>
      <c r="G4" s="280"/>
      <c r="H4" s="280"/>
      <c r="I4" s="280"/>
      <c r="J4" s="280"/>
      <c r="K4" s="281"/>
    </row>
    <row r="5" spans="1:11" ht="15.75" thickBot="1" x14ac:dyDescent="0.3">
      <c r="A5" s="217" t="s">
        <v>630</v>
      </c>
      <c r="B5" s="218"/>
      <c r="C5" s="218"/>
      <c r="D5" s="218"/>
      <c r="E5" s="218"/>
      <c r="F5" s="218"/>
      <c r="G5" s="218"/>
      <c r="H5" s="218"/>
      <c r="I5" s="218"/>
      <c r="J5" s="218"/>
      <c r="K5" s="219"/>
    </row>
    <row r="6" spans="1:11" ht="15.75" thickBot="1" x14ac:dyDescent="0.3">
      <c r="A6" s="52" t="s">
        <v>7</v>
      </c>
      <c r="B6" s="52" t="s">
        <v>2</v>
      </c>
      <c r="C6" s="52" t="s">
        <v>0</v>
      </c>
      <c r="D6" s="52" t="s">
        <v>10</v>
      </c>
      <c r="E6" s="53" t="s">
        <v>1</v>
      </c>
      <c r="F6" s="52" t="s">
        <v>11</v>
      </c>
      <c r="G6" s="52" t="s">
        <v>8</v>
      </c>
      <c r="H6" s="52" t="s">
        <v>4</v>
      </c>
      <c r="I6" s="52" t="s">
        <v>263</v>
      </c>
      <c r="J6" s="53" t="s">
        <v>5</v>
      </c>
      <c r="K6" s="53" t="s">
        <v>6</v>
      </c>
    </row>
    <row r="7" spans="1:11" x14ac:dyDescent="0.25">
      <c r="A7" s="54" t="s">
        <v>30</v>
      </c>
      <c r="B7" s="55" t="s">
        <v>29</v>
      </c>
      <c r="C7" s="54">
        <v>1</v>
      </c>
      <c r="D7" s="54" t="s">
        <v>299</v>
      </c>
      <c r="E7" s="55" t="s">
        <v>419</v>
      </c>
      <c r="F7" s="55" t="s">
        <v>31</v>
      </c>
      <c r="G7" s="56" t="s">
        <v>162</v>
      </c>
      <c r="H7" s="57">
        <v>42199</v>
      </c>
      <c r="I7" s="55" t="s">
        <v>292</v>
      </c>
      <c r="J7" s="58" t="s">
        <v>549</v>
      </c>
      <c r="K7" s="55" t="s">
        <v>32</v>
      </c>
    </row>
    <row r="8" spans="1:11" ht="56.25" x14ac:dyDescent="0.25">
      <c r="A8" s="54" t="s">
        <v>481</v>
      </c>
      <c r="B8" s="55" t="s">
        <v>480</v>
      </c>
      <c r="C8" s="54">
        <v>1</v>
      </c>
      <c r="D8" s="54" t="s">
        <v>299</v>
      </c>
      <c r="E8" s="55" t="s">
        <v>299</v>
      </c>
      <c r="F8" s="55" t="s">
        <v>477</v>
      </c>
      <c r="G8" s="56" t="s">
        <v>470</v>
      </c>
      <c r="H8" s="57">
        <v>42041</v>
      </c>
      <c r="I8" s="54" t="s">
        <v>264</v>
      </c>
      <c r="J8" s="58">
        <v>2699.1</v>
      </c>
      <c r="K8" s="55" t="s">
        <v>418</v>
      </c>
    </row>
    <row r="9" spans="1:11" ht="33.75" x14ac:dyDescent="0.25">
      <c r="A9" s="54" t="s">
        <v>478</v>
      </c>
      <c r="B9" s="55" t="s">
        <v>472</v>
      </c>
      <c r="C9" s="54">
        <v>1</v>
      </c>
      <c r="D9" s="54" t="s">
        <v>473</v>
      </c>
      <c r="E9" s="55" t="s">
        <v>474</v>
      </c>
      <c r="F9" s="55" t="s">
        <v>36</v>
      </c>
      <c r="G9" s="56" t="s">
        <v>470</v>
      </c>
      <c r="H9" s="57">
        <v>43242</v>
      </c>
      <c r="I9" s="54" t="s">
        <v>262</v>
      </c>
      <c r="J9" s="58">
        <v>1673.52</v>
      </c>
      <c r="K9" s="55" t="s">
        <v>475</v>
      </c>
    </row>
    <row r="10" spans="1:11" ht="33.75" x14ac:dyDescent="0.25">
      <c r="A10" s="54" t="s">
        <v>94</v>
      </c>
      <c r="B10" s="55" t="s">
        <v>85</v>
      </c>
      <c r="C10" s="54">
        <v>1</v>
      </c>
      <c r="D10" s="54" t="s">
        <v>299</v>
      </c>
      <c r="E10" s="55" t="s">
        <v>299</v>
      </c>
      <c r="F10" s="55" t="s">
        <v>47</v>
      </c>
      <c r="G10" s="56" t="s">
        <v>162</v>
      </c>
      <c r="H10" s="57">
        <v>42319</v>
      </c>
      <c r="I10" s="55" t="s">
        <v>292</v>
      </c>
      <c r="J10" s="58" t="s">
        <v>549</v>
      </c>
      <c r="K10" s="55" t="s">
        <v>299</v>
      </c>
    </row>
    <row r="11" spans="1:11" ht="33.75" x14ac:dyDescent="0.25">
      <c r="A11" s="32" t="s">
        <v>276</v>
      </c>
      <c r="B11" s="46" t="s">
        <v>234</v>
      </c>
      <c r="C11" s="32">
        <v>1</v>
      </c>
      <c r="D11" s="32" t="s">
        <v>235</v>
      </c>
      <c r="E11" s="46" t="s">
        <v>236</v>
      </c>
      <c r="F11" s="46" t="s">
        <v>237</v>
      </c>
      <c r="G11" s="31" t="s">
        <v>209</v>
      </c>
      <c r="H11" s="50">
        <v>43623</v>
      </c>
      <c r="I11" s="32" t="s">
        <v>264</v>
      </c>
      <c r="J11" s="51">
        <v>14560</v>
      </c>
      <c r="K11" s="46" t="s">
        <v>238</v>
      </c>
    </row>
    <row r="12" spans="1:11" ht="33.75" x14ac:dyDescent="0.25">
      <c r="A12" s="33" t="s">
        <v>278</v>
      </c>
      <c r="B12" s="47" t="s">
        <v>250</v>
      </c>
      <c r="C12" s="33">
        <v>1</v>
      </c>
      <c r="D12" s="33" t="s">
        <v>251</v>
      </c>
      <c r="E12" s="47" t="s">
        <v>252</v>
      </c>
      <c r="F12" s="47" t="s">
        <v>253</v>
      </c>
      <c r="G12" s="31" t="s">
        <v>209</v>
      </c>
      <c r="H12" s="59" t="s">
        <v>549</v>
      </c>
      <c r="I12" s="33" t="s">
        <v>262</v>
      </c>
      <c r="J12" s="51" t="s">
        <v>549</v>
      </c>
      <c r="K12" s="47" t="s">
        <v>254</v>
      </c>
    </row>
    <row r="13" spans="1:11" ht="22.5" x14ac:dyDescent="0.25">
      <c r="A13" s="33" t="s">
        <v>342</v>
      </c>
      <c r="B13" s="47" t="s">
        <v>309</v>
      </c>
      <c r="C13" s="33">
        <v>1</v>
      </c>
      <c r="D13" s="33" t="s">
        <v>214</v>
      </c>
      <c r="E13" s="47" t="s">
        <v>378</v>
      </c>
      <c r="F13" s="47" t="s">
        <v>379</v>
      </c>
      <c r="G13" s="31" t="s">
        <v>361</v>
      </c>
      <c r="H13" s="39">
        <v>42937</v>
      </c>
      <c r="I13" s="33" t="s">
        <v>262</v>
      </c>
      <c r="J13" s="38">
        <v>3480</v>
      </c>
      <c r="K13" s="47" t="s">
        <v>380</v>
      </c>
    </row>
    <row r="14" spans="1:11" ht="33.75" x14ac:dyDescent="0.25">
      <c r="A14" s="60" t="s">
        <v>269</v>
      </c>
      <c r="B14" s="61" t="s">
        <v>220</v>
      </c>
      <c r="C14" s="60">
        <v>1</v>
      </c>
      <c r="D14" s="60" t="s">
        <v>395</v>
      </c>
      <c r="E14" s="61" t="s">
        <v>392</v>
      </c>
      <c r="F14" s="61" t="s">
        <v>396</v>
      </c>
      <c r="G14" s="31" t="s">
        <v>386</v>
      </c>
      <c r="H14" s="62">
        <v>42094</v>
      </c>
      <c r="I14" s="60" t="s">
        <v>260</v>
      </c>
      <c r="J14" s="63">
        <v>1500</v>
      </c>
      <c r="K14" s="61" t="s">
        <v>398</v>
      </c>
    </row>
    <row r="15" spans="1:11" ht="56.25" x14ac:dyDescent="0.25">
      <c r="A15" s="32" t="s">
        <v>265</v>
      </c>
      <c r="B15" s="46" t="s">
        <v>205</v>
      </c>
      <c r="C15" s="32">
        <v>1</v>
      </c>
      <c r="D15" s="32" t="s">
        <v>420</v>
      </c>
      <c r="E15" s="46" t="s">
        <v>516</v>
      </c>
      <c r="F15" s="46" t="s">
        <v>517</v>
      </c>
      <c r="G15" s="31" t="s">
        <v>432</v>
      </c>
      <c r="H15" s="272">
        <v>42094</v>
      </c>
      <c r="I15" s="32" t="s">
        <v>264</v>
      </c>
      <c r="J15" s="274">
        <v>3200</v>
      </c>
      <c r="K15" s="46" t="s">
        <v>518</v>
      </c>
    </row>
    <row r="16" spans="1:11" ht="56.25" x14ac:dyDescent="0.25">
      <c r="A16" s="32" t="s">
        <v>266</v>
      </c>
      <c r="B16" s="46" t="s">
        <v>204</v>
      </c>
      <c r="C16" s="32">
        <v>1</v>
      </c>
      <c r="D16" s="32" t="s">
        <v>214</v>
      </c>
      <c r="E16" s="46" t="s">
        <v>519</v>
      </c>
      <c r="F16" s="46" t="s">
        <v>444</v>
      </c>
      <c r="G16" s="31" t="s">
        <v>432</v>
      </c>
      <c r="H16" s="273"/>
      <c r="I16" s="32" t="s">
        <v>264</v>
      </c>
      <c r="J16" s="275"/>
      <c r="K16" s="46" t="s">
        <v>518</v>
      </c>
    </row>
    <row r="17" spans="1:11" ht="34.5" thickBot="1" x14ac:dyDescent="0.3">
      <c r="A17" s="33" t="s">
        <v>268</v>
      </c>
      <c r="B17" s="47" t="s">
        <v>174</v>
      </c>
      <c r="C17" s="33">
        <v>1</v>
      </c>
      <c r="D17" s="33" t="s">
        <v>445</v>
      </c>
      <c r="E17" s="47" t="s">
        <v>299</v>
      </c>
      <c r="F17" s="47" t="s">
        <v>36</v>
      </c>
      <c r="G17" s="48" t="s">
        <v>432</v>
      </c>
      <c r="H17" s="273"/>
      <c r="I17" s="33" t="s">
        <v>264</v>
      </c>
      <c r="J17" s="275"/>
      <c r="K17" s="47" t="s">
        <v>518</v>
      </c>
    </row>
    <row r="18" spans="1:11" x14ac:dyDescent="0.25">
      <c r="A18" s="253"/>
      <c r="B18" s="254"/>
      <c r="C18" s="257" t="s">
        <v>279</v>
      </c>
      <c r="D18" s="257"/>
      <c r="E18" s="257"/>
      <c r="F18" s="254"/>
      <c r="G18" s="254"/>
      <c r="H18" s="254"/>
      <c r="I18" s="257" t="s">
        <v>283</v>
      </c>
      <c r="J18" s="257"/>
      <c r="K18" s="259"/>
    </row>
    <row r="19" spans="1:11" x14ac:dyDescent="0.25">
      <c r="A19" s="255"/>
      <c r="B19" s="256"/>
      <c r="C19" s="256" t="s">
        <v>280</v>
      </c>
      <c r="D19" s="256"/>
      <c r="E19" s="256"/>
      <c r="F19" s="256"/>
      <c r="G19" s="256"/>
      <c r="H19" s="256"/>
      <c r="I19" s="256" t="s">
        <v>460</v>
      </c>
      <c r="J19" s="256"/>
      <c r="K19" s="260"/>
    </row>
    <row r="20" spans="1:11" x14ac:dyDescent="0.25">
      <c r="A20" s="255"/>
      <c r="B20" s="256"/>
      <c r="C20" s="256"/>
      <c r="D20" s="256"/>
      <c r="E20" s="256"/>
      <c r="F20" s="256"/>
      <c r="G20" s="256"/>
      <c r="H20" s="256"/>
      <c r="I20" s="256"/>
      <c r="J20" s="256"/>
      <c r="K20" s="260"/>
    </row>
    <row r="21" spans="1:11" x14ac:dyDescent="0.25">
      <c r="A21" s="247" t="s">
        <v>281</v>
      </c>
      <c r="B21" s="248"/>
      <c r="C21" s="248"/>
      <c r="D21" s="248"/>
      <c r="E21" s="248"/>
      <c r="F21" s="248"/>
      <c r="G21" s="256"/>
      <c r="H21" s="248" t="s">
        <v>573</v>
      </c>
      <c r="I21" s="248"/>
      <c r="J21" s="248"/>
      <c r="K21" s="249"/>
    </row>
    <row r="22" spans="1:11" x14ac:dyDescent="0.25">
      <c r="A22" s="247" t="s">
        <v>282</v>
      </c>
      <c r="B22" s="248"/>
      <c r="C22" s="248"/>
      <c r="D22" s="248"/>
      <c r="E22" s="248"/>
      <c r="F22" s="248"/>
      <c r="G22" s="256"/>
      <c r="H22" s="248" t="s">
        <v>490</v>
      </c>
      <c r="I22" s="248"/>
      <c r="J22" s="248"/>
      <c r="K22" s="249"/>
    </row>
    <row r="23" spans="1:11" ht="15.75" thickBot="1" x14ac:dyDescent="0.3">
      <c r="A23" s="250"/>
      <c r="B23" s="251"/>
      <c r="C23" s="251"/>
      <c r="D23" s="251"/>
      <c r="E23" s="251"/>
      <c r="F23" s="251"/>
      <c r="G23" s="258"/>
      <c r="H23" s="251"/>
      <c r="I23" s="251"/>
      <c r="J23" s="251"/>
      <c r="K23" s="252"/>
    </row>
  </sheetData>
  <mergeCells count="20">
    <mergeCell ref="H15:H17"/>
    <mergeCell ref="J15:J17"/>
    <mergeCell ref="A1:K1"/>
    <mergeCell ref="A2:G3"/>
    <mergeCell ref="H2:K3"/>
    <mergeCell ref="A4:K4"/>
    <mergeCell ref="A5:K5"/>
    <mergeCell ref="A22:F23"/>
    <mergeCell ref="H22:K23"/>
    <mergeCell ref="A18:B20"/>
    <mergeCell ref="C18:E18"/>
    <mergeCell ref="F18:F20"/>
    <mergeCell ref="G18:G23"/>
    <mergeCell ref="H18:H20"/>
    <mergeCell ref="I18:J18"/>
    <mergeCell ref="K18:K20"/>
    <mergeCell ref="C19:E20"/>
    <mergeCell ref="I19:J20"/>
    <mergeCell ref="A21:F21"/>
    <mergeCell ref="H21:K2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23"/>
  <sheetViews>
    <sheetView zoomScale="112" zoomScaleNormal="112" workbookViewId="0">
      <selection activeCell="E7" sqref="E7"/>
    </sheetView>
  </sheetViews>
  <sheetFormatPr baseColWidth="10" defaultRowHeight="15" x14ac:dyDescent="0.25"/>
  <cols>
    <col min="1" max="1" width="8.85546875" style="11" customWidth="1"/>
    <col min="2" max="2" width="26.85546875" style="11" customWidth="1"/>
    <col min="3" max="3" width="9.28515625" style="11" customWidth="1"/>
    <col min="4" max="4" width="15.28515625" style="11" customWidth="1"/>
    <col min="5" max="5" width="15.42578125" style="13" customWidth="1"/>
    <col min="6" max="6" width="41.7109375" style="11" customWidth="1"/>
    <col min="7" max="7" width="24.42578125" style="11" customWidth="1"/>
    <col min="8" max="8" width="14.85546875" style="11" customWidth="1"/>
    <col min="9" max="11" width="20.85546875" style="11" customWidth="1"/>
    <col min="12" max="12" width="23" style="13" customWidth="1"/>
    <col min="13" max="13" width="23.7109375" style="13" customWidth="1"/>
    <col min="14" max="16384" width="11.42578125" style="11"/>
  </cols>
  <sheetData>
    <row r="1" spans="1:13" s="1" customFormat="1" ht="15" customHeight="1" thickBot="1" x14ac:dyDescent="0.3">
      <c r="A1" s="267" t="s">
        <v>9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9"/>
    </row>
    <row r="2" spans="1:13" s="1" customFormat="1" ht="15" customHeight="1" x14ac:dyDescent="0.2">
      <c r="A2" s="286" t="s">
        <v>570</v>
      </c>
      <c r="B2" s="287"/>
      <c r="C2" s="287"/>
      <c r="D2" s="287"/>
      <c r="E2" s="287"/>
      <c r="F2" s="287"/>
      <c r="G2" s="287"/>
      <c r="H2" s="287"/>
      <c r="I2" s="290" t="s">
        <v>288</v>
      </c>
      <c r="J2" s="290"/>
      <c r="K2" s="290"/>
      <c r="L2" s="290"/>
      <c r="M2" s="291"/>
    </row>
    <row r="3" spans="1:13" s="1" customFormat="1" ht="15" customHeight="1" x14ac:dyDescent="0.2">
      <c r="A3" s="288"/>
      <c r="B3" s="289"/>
      <c r="C3" s="289"/>
      <c r="D3" s="289"/>
      <c r="E3" s="289"/>
      <c r="F3" s="289"/>
      <c r="G3" s="289"/>
      <c r="H3" s="289"/>
      <c r="I3" s="292"/>
      <c r="J3" s="292"/>
      <c r="K3" s="292"/>
      <c r="L3" s="292"/>
      <c r="M3" s="293"/>
    </row>
    <row r="4" spans="1:13" s="1" customFormat="1" ht="15" customHeight="1" x14ac:dyDescent="0.25">
      <c r="A4" s="255" t="s">
        <v>356</v>
      </c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60"/>
    </row>
    <row r="5" spans="1:13" s="1" customFormat="1" ht="15.75" thickBot="1" x14ac:dyDescent="0.3">
      <c r="A5" s="294" t="s">
        <v>580</v>
      </c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6"/>
    </row>
    <row r="6" spans="1:13" s="5" customFormat="1" ht="36" customHeight="1" thickBot="1" x14ac:dyDescent="0.25">
      <c r="A6" s="4" t="s">
        <v>7</v>
      </c>
      <c r="B6" s="4" t="s">
        <v>2</v>
      </c>
      <c r="C6" s="4" t="s">
        <v>0</v>
      </c>
      <c r="D6" s="4" t="s">
        <v>10</v>
      </c>
      <c r="E6" s="12" t="s">
        <v>1</v>
      </c>
      <c r="F6" s="4" t="s">
        <v>11</v>
      </c>
      <c r="G6" s="4" t="s">
        <v>8</v>
      </c>
      <c r="H6" s="4" t="s">
        <v>3</v>
      </c>
      <c r="I6" s="4" t="s">
        <v>4</v>
      </c>
      <c r="J6" s="4" t="s">
        <v>12</v>
      </c>
      <c r="K6" s="4" t="s">
        <v>263</v>
      </c>
      <c r="L6" s="12" t="s">
        <v>5</v>
      </c>
      <c r="M6" s="12" t="s">
        <v>6</v>
      </c>
    </row>
    <row r="7" spans="1:13" s="8" customFormat="1" ht="24.95" customHeight="1" x14ac:dyDescent="0.2">
      <c r="A7" s="6"/>
      <c r="B7" s="7"/>
      <c r="C7" s="6"/>
      <c r="D7" s="6"/>
      <c r="E7" s="7"/>
      <c r="F7" s="7"/>
      <c r="G7" s="6"/>
      <c r="H7" s="7"/>
      <c r="I7" s="17"/>
      <c r="J7" s="6"/>
      <c r="K7" s="6"/>
      <c r="L7" s="18"/>
      <c r="M7" s="7"/>
    </row>
    <row r="8" spans="1:13" s="8" customFormat="1" ht="24.95" customHeight="1" x14ac:dyDescent="0.2">
      <c r="A8" s="9"/>
      <c r="B8" s="10"/>
      <c r="C8" s="9"/>
      <c r="D8" s="9"/>
      <c r="E8" s="10"/>
      <c r="F8" s="10"/>
      <c r="G8" s="6"/>
      <c r="H8" s="7"/>
      <c r="I8" s="17"/>
      <c r="J8" s="9"/>
      <c r="K8" s="9"/>
      <c r="L8" s="10"/>
      <c r="M8" s="10"/>
    </row>
    <row r="9" spans="1:13" s="8" customFormat="1" ht="24.95" customHeight="1" x14ac:dyDescent="0.2">
      <c r="A9" s="9"/>
      <c r="B9" s="10"/>
      <c r="C9" s="9"/>
      <c r="D9" s="9"/>
      <c r="E9" s="10"/>
      <c r="F9" s="10"/>
      <c r="G9" s="6"/>
      <c r="H9" s="7"/>
      <c r="I9" s="17"/>
      <c r="J9" s="9"/>
      <c r="K9" s="9"/>
      <c r="L9" s="10"/>
      <c r="M9" s="10"/>
    </row>
    <row r="10" spans="1:13" s="8" customFormat="1" ht="24.95" customHeight="1" x14ac:dyDescent="0.2">
      <c r="A10" s="9"/>
      <c r="B10" s="10"/>
      <c r="C10" s="9"/>
      <c r="D10" s="9"/>
      <c r="E10" s="10"/>
      <c r="F10" s="10"/>
      <c r="G10" s="6"/>
      <c r="H10" s="7"/>
      <c r="I10" s="9"/>
      <c r="J10" s="9"/>
      <c r="K10" s="9"/>
      <c r="L10" s="14"/>
      <c r="M10" s="10"/>
    </row>
    <row r="11" spans="1:13" s="8" customFormat="1" ht="24.95" customHeight="1" x14ac:dyDescent="0.2">
      <c r="A11" s="9"/>
      <c r="B11" s="10"/>
      <c r="C11" s="9"/>
      <c r="D11" s="9"/>
      <c r="E11" s="10"/>
      <c r="F11" s="10"/>
      <c r="G11" s="6"/>
      <c r="H11" s="7"/>
      <c r="I11" s="9"/>
      <c r="J11" s="9"/>
      <c r="K11" s="9"/>
      <c r="L11" s="10"/>
      <c r="M11" s="10"/>
    </row>
    <row r="12" spans="1:13" s="8" customFormat="1" ht="24.95" customHeight="1" x14ac:dyDescent="0.2">
      <c r="A12" s="9"/>
      <c r="B12" s="10"/>
      <c r="C12" s="9"/>
      <c r="D12" s="9"/>
      <c r="E12" s="15"/>
      <c r="F12" s="10"/>
      <c r="G12" s="6"/>
      <c r="H12" s="7"/>
      <c r="I12" s="9"/>
      <c r="J12" s="9"/>
      <c r="K12" s="9"/>
      <c r="L12" s="10"/>
      <c r="M12" s="10"/>
    </row>
    <row r="13" spans="1:13" s="8" customFormat="1" ht="24.95" customHeight="1" x14ac:dyDescent="0.2">
      <c r="A13" s="9"/>
      <c r="B13" s="10"/>
      <c r="C13" s="9"/>
      <c r="D13" s="9"/>
      <c r="E13" s="10"/>
      <c r="F13" s="10"/>
      <c r="G13" s="6"/>
      <c r="H13" s="7"/>
      <c r="I13" s="9"/>
      <c r="J13" s="9"/>
      <c r="K13" s="9"/>
      <c r="L13" s="10"/>
      <c r="M13" s="10"/>
    </row>
    <row r="14" spans="1:13" s="8" customFormat="1" ht="24.95" customHeight="1" x14ac:dyDescent="0.2">
      <c r="A14" s="9"/>
      <c r="B14" s="10"/>
      <c r="C14" s="9"/>
      <c r="D14" s="9"/>
      <c r="E14" s="15"/>
      <c r="F14" s="10"/>
      <c r="G14" s="6"/>
      <c r="H14" s="7"/>
      <c r="I14" s="9"/>
      <c r="J14" s="9"/>
      <c r="K14" s="9"/>
      <c r="L14" s="10"/>
      <c r="M14" s="10"/>
    </row>
    <row r="15" spans="1:13" s="8" customFormat="1" ht="24.95" customHeight="1" x14ac:dyDescent="0.2">
      <c r="A15" s="9"/>
      <c r="B15" s="10"/>
      <c r="C15" s="9"/>
      <c r="D15" s="9"/>
      <c r="E15" s="10"/>
      <c r="F15" s="10"/>
      <c r="G15" s="6"/>
      <c r="H15" s="7"/>
      <c r="I15" s="9"/>
      <c r="J15" s="9"/>
      <c r="K15" s="9"/>
      <c r="L15" s="10"/>
      <c r="M15" s="10"/>
    </row>
    <row r="16" spans="1:13" s="8" customFormat="1" ht="24.95" customHeight="1" x14ac:dyDescent="0.2">
      <c r="A16" s="9"/>
      <c r="B16" s="10"/>
      <c r="C16" s="9"/>
      <c r="D16" s="9"/>
      <c r="E16" s="10"/>
      <c r="F16" s="10"/>
      <c r="G16" s="6"/>
      <c r="H16" s="7"/>
      <c r="I16" s="9"/>
      <c r="J16" s="9"/>
      <c r="K16" s="9"/>
      <c r="L16" s="10"/>
      <c r="M16" s="10"/>
    </row>
    <row r="17" spans="1:13" s="284" customFormat="1" x14ac:dyDescent="0.25">
      <c r="A17" s="283" t="s">
        <v>381</v>
      </c>
    </row>
    <row r="18" spans="1:13" s="1" customFormat="1" x14ac:dyDescent="0.25">
      <c r="A18" s="283"/>
      <c r="B18" s="283"/>
      <c r="C18" s="285" t="s">
        <v>279</v>
      </c>
      <c r="D18" s="285"/>
      <c r="E18" s="285"/>
      <c r="F18" s="283"/>
      <c r="G18" s="283"/>
      <c r="H18" s="283"/>
      <c r="I18" s="283"/>
      <c r="J18" s="285" t="s">
        <v>283</v>
      </c>
      <c r="K18" s="285"/>
      <c r="L18" s="285"/>
      <c r="M18" s="283"/>
    </row>
    <row r="19" spans="1:13" s="1" customFormat="1" ht="14.25" x14ac:dyDescent="0.2">
      <c r="A19" s="283"/>
      <c r="B19" s="283"/>
      <c r="C19" s="283" t="s">
        <v>280</v>
      </c>
      <c r="D19" s="283"/>
      <c r="E19" s="283"/>
      <c r="F19" s="283"/>
      <c r="G19" s="283"/>
      <c r="H19" s="283"/>
      <c r="I19" s="283"/>
      <c r="J19" s="283" t="s">
        <v>280</v>
      </c>
      <c r="K19" s="283"/>
      <c r="L19" s="283"/>
      <c r="M19" s="283"/>
    </row>
    <row r="20" spans="1:13" s="1" customFormat="1" ht="14.25" x14ac:dyDescent="0.2">
      <c r="A20" s="283"/>
      <c r="B20" s="283"/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</row>
    <row r="21" spans="1:13" s="1" customFormat="1" ht="14.25" x14ac:dyDescent="0.2">
      <c r="A21" s="282" t="s">
        <v>281</v>
      </c>
      <c r="B21" s="282"/>
      <c r="C21" s="282"/>
      <c r="D21" s="282"/>
      <c r="E21" s="282"/>
      <c r="F21" s="282"/>
      <c r="G21" s="283"/>
      <c r="H21" s="282" t="s">
        <v>286</v>
      </c>
      <c r="I21" s="282"/>
      <c r="J21" s="282"/>
      <c r="K21" s="282"/>
      <c r="L21" s="282"/>
      <c r="M21" s="282"/>
    </row>
    <row r="22" spans="1:13" s="1" customFormat="1" ht="14.25" x14ac:dyDescent="0.2">
      <c r="A22" s="282" t="s">
        <v>282</v>
      </c>
      <c r="B22" s="282"/>
      <c r="C22" s="282"/>
      <c r="D22" s="282"/>
      <c r="E22" s="282"/>
      <c r="F22" s="282"/>
      <c r="G22" s="283"/>
      <c r="H22" s="282" t="s">
        <v>287</v>
      </c>
      <c r="I22" s="282"/>
      <c r="J22" s="282"/>
      <c r="K22" s="282"/>
      <c r="L22" s="282"/>
      <c r="M22" s="282"/>
    </row>
    <row r="23" spans="1:13" s="1" customFormat="1" ht="14.25" x14ac:dyDescent="0.2">
      <c r="A23" s="282"/>
      <c r="B23" s="282"/>
      <c r="C23" s="282"/>
      <c r="D23" s="282"/>
      <c r="E23" s="282"/>
      <c r="F23" s="282"/>
      <c r="G23" s="283"/>
      <c r="H23" s="282"/>
      <c r="I23" s="282"/>
      <c r="J23" s="282"/>
      <c r="K23" s="282"/>
      <c r="L23" s="282"/>
      <c r="M23" s="282"/>
    </row>
  </sheetData>
  <mergeCells count="19">
    <mergeCell ref="A1:M1"/>
    <mergeCell ref="A2:H3"/>
    <mergeCell ref="I2:M3"/>
    <mergeCell ref="A4:M4"/>
    <mergeCell ref="A5:M5"/>
    <mergeCell ref="A21:F21"/>
    <mergeCell ref="H21:M21"/>
    <mergeCell ref="A22:F23"/>
    <mergeCell ref="H22:M23"/>
    <mergeCell ref="A17:XFD17"/>
    <mergeCell ref="A18:B20"/>
    <mergeCell ref="C18:E18"/>
    <mergeCell ref="F18:F20"/>
    <mergeCell ref="G18:G23"/>
    <mergeCell ref="H18:I20"/>
    <mergeCell ref="J18:L18"/>
    <mergeCell ref="M18:M20"/>
    <mergeCell ref="C19:E20"/>
    <mergeCell ref="J19:L20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Catalogo de áreas</vt:lpstr>
      <vt:lpstr>INV RCSMDIF-011</vt:lpstr>
      <vt:lpstr>INV AYSMDIF-012</vt:lpstr>
      <vt:lpstr>INV RPSMDIF-010</vt:lpstr>
      <vt:lpstr>INV AMSMDIF</vt:lpstr>
      <vt:lpstr>INV  CMSMDIF</vt:lpstr>
      <vt:lpstr>INV TFSMDIF</vt:lpstr>
      <vt:lpstr>INV TLSMDIF </vt:lpstr>
      <vt:lpstr>INV ASSMDIF-006</vt:lpstr>
      <vt:lpstr>INENTARIO PMSMDIF </vt:lpstr>
      <vt:lpstr>INVENTARIO TSSMDIF</vt:lpstr>
      <vt:lpstr>INENTARIO PSSMDIF</vt:lpstr>
      <vt:lpstr>INENTARIO PASMDIF</vt:lpstr>
      <vt:lpstr>Catalogo de Bienes</vt:lpstr>
      <vt:lpstr>Hoja1</vt:lpstr>
      <vt:lpstr>INENTARIO AJSMDIF (3)</vt:lpstr>
      <vt:lpstr>'Catalogo de áreas'!Área_de_impresión</vt:lpstr>
      <vt:lpstr>'INENTARIO PSSMDIF'!Área_de_impresión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Esthela Aguilar</dc:creator>
  <cp:lastModifiedBy>HP</cp:lastModifiedBy>
  <cp:lastPrinted>2025-02-17T02:31:55Z</cp:lastPrinted>
  <dcterms:created xsi:type="dcterms:W3CDTF">2022-03-14T16:23:46Z</dcterms:created>
  <dcterms:modified xsi:type="dcterms:W3CDTF">2025-02-17T03:51:43Z</dcterms:modified>
</cp:coreProperties>
</file>